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E6696A59-2308-421C-A9DA-1320EF26B9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ызранова 23 а (2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8" l="1"/>
  <c r="F17" i="8"/>
  <c r="F18" i="8"/>
  <c r="F19" i="8"/>
  <c r="F22" i="8" s="1"/>
  <c r="E141" i="8" s="1"/>
  <c r="E146" i="8" s="1"/>
  <c r="F162" i="8" s="1"/>
  <c r="F27" i="8"/>
  <c r="F28" i="8"/>
  <c r="F31" i="8"/>
  <c r="F33" i="8" s="1"/>
  <c r="F32" i="8"/>
  <c r="F38" i="8"/>
  <c r="F39" i="8"/>
  <c r="F45" i="8" s="1"/>
  <c r="F42" i="8"/>
  <c r="F43" i="8"/>
  <c r="F49" i="8"/>
  <c r="F51" i="8"/>
  <c r="F52" i="8"/>
  <c r="F53" i="8"/>
  <c r="F54" i="8"/>
  <c r="F58" i="8"/>
  <c r="F59" i="8"/>
  <c r="F61" i="8"/>
  <c r="F62" i="8"/>
  <c r="F63" i="8" s="1"/>
  <c r="F69" i="8"/>
  <c r="F71" i="8"/>
  <c r="F72" i="8"/>
  <c r="F75" i="8" s="1"/>
  <c r="F73" i="8"/>
  <c r="F81" i="8"/>
  <c r="F82" i="8"/>
  <c r="F87" i="8" s="1"/>
  <c r="F85" i="8"/>
  <c r="F86" i="8"/>
  <c r="F92" i="8"/>
  <c r="F98" i="8" s="1"/>
  <c r="F93" i="8"/>
  <c r="F96" i="8"/>
  <c r="F97" i="8"/>
  <c r="F102" i="8"/>
  <c r="F103" i="8"/>
  <c r="F104" i="8"/>
  <c r="F105" i="8"/>
  <c r="F107" i="8" s="1"/>
  <c r="F106" i="8"/>
  <c r="F112" i="8"/>
  <c r="F113" i="8"/>
  <c r="F119" i="8" s="1"/>
  <c r="F115" i="8"/>
  <c r="F116" i="8"/>
  <c r="F123" i="8"/>
  <c r="F127" i="8" s="1"/>
  <c r="F124" i="8"/>
  <c r="F125" i="8"/>
  <c r="F132" i="8"/>
  <c r="F133" i="8"/>
  <c r="F134" i="8"/>
  <c r="F135" i="8"/>
  <c r="F137" i="8"/>
  <c r="F141" i="8"/>
  <c r="F142" i="8"/>
  <c r="F143" i="8"/>
  <c r="F146" i="8" s="1"/>
  <c r="F144" i="8"/>
  <c r="F145" i="8"/>
  <c r="B146" i="8"/>
  <c r="C146" i="8"/>
  <c r="D146" i="8"/>
  <c r="F152" i="8"/>
  <c r="F159" i="8" s="1"/>
  <c r="F153" i="8"/>
  <c r="F154" i="8"/>
  <c r="F155" i="8"/>
  <c r="F156" i="8"/>
  <c r="F157" i="8"/>
  <c r="F158" i="8"/>
  <c r="B159" i="8"/>
  <c r="C159" i="8"/>
  <c r="D159" i="8"/>
  <c r="F161" i="8"/>
</calcChain>
</file>

<file path=xl/sharedStrings.xml><?xml version="1.0" encoding="utf-8"?>
<sst xmlns="http://schemas.openxmlformats.org/spreadsheetml/2006/main" count="243" uniqueCount="77">
  <si>
    <t>Вывоз мусора</t>
  </si>
  <si>
    <t>Статья</t>
  </si>
  <si>
    <t>Начислено</t>
  </si>
  <si>
    <t>Задолженность</t>
  </si>
  <si>
    <t>Оплачено</t>
  </si>
  <si>
    <t>Баланс дома фактический</t>
  </si>
  <si>
    <t>Отопление</t>
  </si>
  <si>
    <t>Уборка</t>
  </si>
  <si>
    <t>ХВС</t>
  </si>
  <si>
    <t>Эл.энергия</t>
  </si>
  <si>
    <t>Эл.энергия СОИ</t>
  </si>
  <si>
    <t>ХВС для СОИ</t>
  </si>
  <si>
    <t>задолженность на начало</t>
  </si>
  <si>
    <t>Электроэнергия СОИ свыше нормы</t>
  </si>
  <si>
    <t xml:space="preserve">Аварийно-техническое обслуживание дома </t>
  </si>
  <si>
    <t>Работы по охране от пожаров и проведения АСР</t>
  </si>
  <si>
    <t>ГВС</t>
  </si>
  <si>
    <t>Водоотведение</t>
  </si>
  <si>
    <t>Перерасход электроэнергии для СОИ</t>
  </si>
  <si>
    <t>ТО котельной 5,5</t>
  </si>
  <si>
    <t>Домофон</t>
  </si>
  <si>
    <t>Комиссия банка за прием платежей</t>
  </si>
  <si>
    <t>Задолженность на начало</t>
  </si>
  <si>
    <t>ул. СЫЗРАНОВА, дом 23 а</t>
  </si>
  <si>
    <t>144 квартиры+6 офисов</t>
  </si>
  <si>
    <t>Содержание и ремонт, ТО котельной</t>
  </si>
  <si>
    <t>S дома 8052,36</t>
  </si>
  <si>
    <t>Обслуживание лифтов</t>
  </si>
  <si>
    <t>Управление (оплачено)</t>
  </si>
  <si>
    <t>Должники на 01.01.2019 года</t>
  </si>
  <si>
    <t>Баланс дома на 01.01.2019г.</t>
  </si>
  <si>
    <t>Январь</t>
  </si>
  <si>
    <t>Февраль</t>
  </si>
  <si>
    <t>Март</t>
  </si>
  <si>
    <t>Стоимость</t>
  </si>
  <si>
    <t>Итого:</t>
  </si>
  <si>
    <t>Расходы за 2019 год по статьям Содержание-ремонт, ТО котельной</t>
  </si>
  <si>
    <t>Содерж и тек. ремонт 6,84</t>
  </si>
  <si>
    <t>Тариф 21,23 руб.</t>
  </si>
  <si>
    <t>Уборка 2,74               Управление 2,25</t>
  </si>
  <si>
    <t>Обслуживание лифтов 3,9</t>
  </si>
  <si>
    <t>Наименование</t>
  </si>
  <si>
    <t>Ед. изм.</t>
  </si>
  <si>
    <t>Кол-во</t>
  </si>
  <si>
    <t>шт</t>
  </si>
  <si>
    <t>кв.м.</t>
  </si>
  <si>
    <t>%</t>
  </si>
  <si>
    <t>Квт</t>
  </si>
  <si>
    <t>усл</t>
  </si>
  <si>
    <t>Аварийное обслуживание котельной</t>
  </si>
  <si>
    <t>Техническое обслуживание котельной</t>
  </si>
  <si>
    <t>Отчет за 2019 год</t>
  </si>
  <si>
    <t>Апрель</t>
  </si>
  <si>
    <t>Май</t>
  </si>
  <si>
    <t>Июнь</t>
  </si>
  <si>
    <t>Июль</t>
  </si>
  <si>
    <t>квт/ч</t>
  </si>
  <si>
    <t>Август</t>
  </si>
  <si>
    <t>Сентябрь</t>
  </si>
  <si>
    <t>Начисленные средства всего за 2019г</t>
  </si>
  <si>
    <t xml:space="preserve">Оплачено средств всего за 2019г. </t>
  </si>
  <si>
    <t>Октябрь</t>
  </si>
  <si>
    <t>Ноябрь</t>
  </si>
  <si>
    <t>Декабрь</t>
  </si>
  <si>
    <t>Оценка соответствия лифтов</t>
  </si>
  <si>
    <t>Страхование котельной</t>
  </si>
  <si>
    <t>Выезд бригады</t>
  </si>
  <si>
    <t>Статьи содержание и ремонт</t>
  </si>
  <si>
    <t>Выполнено работ</t>
  </si>
  <si>
    <t>ИТОГО</t>
  </si>
  <si>
    <t>Постоянные статьи</t>
  </si>
  <si>
    <t>Должники на 31.12.2019</t>
  </si>
  <si>
    <t>2+4-5-6-7</t>
  </si>
  <si>
    <t>Электротехнические работы</t>
  </si>
  <si>
    <t>Сантехнические работы</t>
  </si>
  <si>
    <t>Строительно-ремонтные работы</t>
  </si>
  <si>
    <t>Работы по содержанию дома и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</si>
</sst>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/>
    <xf numFmtId="14" fontId="4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vertical="center"/>
    </xf>
    <xf numFmtId="164" fontId="0" fillId="0" borderId="0" xfId="0" applyNumberFormat="1"/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14" fontId="9" fillId="0" borderId="4" xfId="0" applyNumberFormat="1" applyFont="1" applyFill="1" applyBorder="1"/>
    <xf numFmtId="14" fontId="9" fillId="0" borderId="5" xfId="0" applyNumberFormat="1" applyFont="1" applyFill="1" applyBorder="1"/>
    <xf numFmtId="0" fontId="8" fillId="0" borderId="6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2" fillId="0" borderId="0" xfId="0" applyFont="1"/>
    <xf numFmtId="14" fontId="9" fillId="0" borderId="9" xfId="0" applyNumberFormat="1" applyFont="1" applyFill="1" applyBorder="1"/>
    <xf numFmtId="4" fontId="10" fillId="0" borderId="0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/>
    <xf numFmtId="4" fontId="6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14" fontId="6" fillId="0" borderId="7" xfId="0" applyNumberFormat="1" applyFont="1" applyFill="1" applyBorder="1"/>
    <xf numFmtId="14" fontId="6" fillId="0" borderId="5" xfId="0" applyNumberFormat="1" applyFont="1" applyFill="1" applyBorder="1"/>
    <xf numFmtId="4" fontId="5" fillId="0" borderId="14" xfId="0" applyNumberFormat="1" applyFont="1" applyBorder="1"/>
    <xf numFmtId="14" fontId="9" fillId="0" borderId="7" xfId="0" applyNumberFormat="1" applyFont="1" applyFill="1" applyBorder="1" applyAlignment="1">
      <alignment horizontal="right" wrapText="1"/>
    </xf>
    <xf numFmtId="4" fontId="6" fillId="0" borderId="14" xfId="0" applyNumberFormat="1" applyFont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6" fillId="0" borderId="5" xfId="0" applyNumberFormat="1" applyFont="1" applyBorder="1"/>
    <xf numFmtId="14" fontId="6" fillId="0" borderId="7" xfId="0" applyNumberFormat="1" applyFont="1" applyBorder="1" applyAlignment="1">
      <alignment horizontal="right" wrapText="1"/>
    </xf>
    <xf numFmtId="14" fontId="6" fillId="0" borderId="7" xfId="0" applyNumberFormat="1" applyFont="1" applyBorder="1"/>
    <xf numFmtId="14" fontId="6" fillId="0" borderId="4" xfId="0" applyNumberFormat="1" applyFont="1" applyBorder="1"/>
    <xf numFmtId="4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14" fontId="9" fillId="0" borderId="5" xfId="0" applyNumberFormat="1" applyFont="1" applyBorder="1"/>
    <xf numFmtId="14" fontId="9" fillId="0" borderId="7" xfId="0" applyNumberFormat="1" applyFont="1" applyBorder="1"/>
    <xf numFmtId="14" fontId="9" fillId="0" borderId="4" xfId="0" applyNumberFormat="1" applyFont="1" applyBorder="1"/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6" xfId="0" applyNumberFormat="1" applyFont="1" applyBorder="1"/>
    <xf numFmtId="4" fontId="5" fillId="0" borderId="16" xfId="0" applyNumberFormat="1" applyFont="1" applyFill="1" applyBorder="1"/>
    <xf numFmtId="4" fontId="5" fillId="0" borderId="14" xfId="0" applyNumberFormat="1" applyFont="1" applyFill="1" applyBorder="1"/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4"/>
  <sheetViews>
    <sheetView tabSelected="1" topLeftCell="A147" workbookViewId="0">
      <selection activeCell="H162" sqref="H162"/>
    </sheetView>
  </sheetViews>
  <sheetFormatPr defaultRowHeight="15" x14ac:dyDescent="0.25"/>
  <cols>
    <col min="1" max="1" width="14.140625" customWidth="1"/>
    <col min="2" max="2" width="31.28515625" style="4" customWidth="1"/>
    <col min="3" max="3" width="13" style="3" customWidth="1"/>
    <col min="4" max="4" width="12.85546875" style="3" customWidth="1"/>
    <col min="5" max="5" width="12" style="3" customWidth="1"/>
    <col min="6" max="6" width="15.42578125" style="2" customWidth="1"/>
    <col min="7" max="7" width="17.7109375" customWidth="1"/>
  </cols>
  <sheetData>
    <row r="1" spans="1:7" ht="18" x14ac:dyDescent="0.25">
      <c r="A1" s="179" t="s">
        <v>23</v>
      </c>
      <c r="B1" s="179"/>
      <c r="C1" s="179"/>
      <c r="D1" s="179"/>
      <c r="E1" s="179"/>
      <c r="F1" s="179"/>
    </row>
    <row r="2" spans="1:7" ht="18.75" thickBot="1" x14ac:dyDescent="0.3">
      <c r="A2" s="180" t="s">
        <v>51</v>
      </c>
      <c r="B2" s="180"/>
      <c r="C2" s="180"/>
      <c r="D2" s="180"/>
      <c r="E2" s="180"/>
      <c r="F2" s="180"/>
    </row>
    <row r="3" spans="1:7" ht="31.15" customHeight="1" x14ac:dyDescent="0.25">
      <c r="A3" s="181" t="s">
        <v>26</v>
      </c>
      <c r="B3" s="182"/>
      <c r="C3" s="185" t="s">
        <v>38</v>
      </c>
      <c r="D3" s="186"/>
      <c r="E3" s="187"/>
      <c r="F3" s="74" t="s">
        <v>40</v>
      </c>
    </row>
    <row r="4" spans="1:7" ht="42.75" x14ac:dyDescent="0.25">
      <c r="A4" s="183" t="s">
        <v>24</v>
      </c>
      <c r="B4" s="184"/>
      <c r="C4" s="23" t="s">
        <v>37</v>
      </c>
      <c r="D4" s="188" t="s">
        <v>19</v>
      </c>
      <c r="E4" s="189"/>
      <c r="F4" s="75" t="s">
        <v>39</v>
      </c>
    </row>
    <row r="5" spans="1:7" x14ac:dyDescent="0.25">
      <c r="A5" s="57">
        <v>1</v>
      </c>
      <c r="B5" s="117" t="s">
        <v>29</v>
      </c>
      <c r="C5" s="118"/>
      <c r="D5" s="118"/>
      <c r="E5" s="119"/>
      <c r="F5" s="47">
        <v>478706.68</v>
      </c>
    </row>
    <row r="6" spans="1:7" x14ac:dyDescent="0.25">
      <c r="A6" s="57">
        <v>2</v>
      </c>
      <c r="B6" s="117" t="s">
        <v>30</v>
      </c>
      <c r="C6" s="118"/>
      <c r="D6" s="118"/>
      <c r="E6" s="119"/>
      <c r="F6" s="47">
        <v>-351811.27</v>
      </c>
    </row>
    <row r="7" spans="1:7" ht="17.45" customHeight="1" x14ac:dyDescent="0.25">
      <c r="A7" s="57">
        <v>3</v>
      </c>
      <c r="B7" s="117" t="s">
        <v>59</v>
      </c>
      <c r="C7" s="118"/>
      <c r="D7" s="118"/>
      <c r="E7" s="119"/>
      <c r="F7" s="48">
        <v>3752118.09</v>
      </c>
    </row>
    <row r="8" spans="1:7" ht="18.600000000000001" customHeight="1" thickBot="1" x14ac:dyDescent="0.3">
      <c r="A8" s="58">
        <v>4</v>
      </c>
      <c r="B8" s="120" t="s">
        <v>60</v>
      </c>
      <c r="C8" s="121"/>
      <c r="D8" s="121"/>
      <c r="E8" s="122"/>
      <c r="F8" s="17">
        <v>3785444.29</v>
      </c>
    </row>
    <row r="9" spans="1:7" ht="15.75" thickBot="1" x14ac:dyDescent="0.3">
      <c r="A9" s="1"/>
    </row>
    <row r="10" spans="1:7" s="25" customFormat="1" ht="16.5" thickBot="1" x14ac:dyDescent="0.3">
      <c r="A10" s="24"/>
      <c r="B10" s="190" t="s">
        <v>36</v>
      </c>
      <c r="C10" s="191"/>
      <c r="D10" s="191"/>
      <c r="E10" s="191"/>
      <c r="F10" s="192"/>
    </row>
    <row r="11" spans="1:7" s="25" customFormat="1" ht="16.5" thickBot="1" x14ac:dyDescent="0.3">
      <c r="A11" s="30"/>
      <c r="B11" s="31" t="s">
        <v>41</v>
      </c>
      <c r="C11" s="31" t="s">
        <v>42</v>
      </c>
      <c r="D11" s="209" t="s">
        <v>43</v>
      </c>
      <c r="E11" s="210"/>
      <c r="F11" s="32" t="s">
        <v>34</v>
      </c>
    </row>
    <row r="12" spans="1:7" ht="15.75" thickBot="1" x14ac:dyDescent="0.3">
      <c r="A12" s="28"/>
      <c r="B12" s="193" t="s">
        <v>31</v>
      </c>
      <c r="C12" s="193"/>
      <c r="D12" s="193"/>
      <c r="E12" s="56"/>
      <c r="F12" s="29"/>
      <c r="G12" s="7"/>
    </row>
    <row r="13" spans="1:7" ht="17.25" customHeight="1" x14ac:dyDescent="0.25">
      <c r="A13" s="19"/>
      <c r="B13" s="37" t="s">
        <v>73</v>
      </c>
      <c r="C13" s="38"/>
      <c r="D13" s="166"/>
      <c r="E13" s="167"/>
      <c r="F13" s="107">
        <v>580.91</v>
      </c>
    </row>
    <row r="14" spans="1:7" ht="16.5" customHeight="1" x14ac:dyDescent="0.25">
      <c r="A14" s="42"/>
      <c r="B14" s="33" t="s">
        <v>74</v>
      </c>
      <c r="C14" s="34"/>
      <c r="D14" s="159"/>
      <c r="E14" s="160"/>
      <c r="F14" s="108">
        <v>8532.6299999999992</v>
      </c>
    </row>
    <row r="15" spans="1:7" ht="30.75" customHeight="1" x14ac:dyDescent="0.25">
      <c r="A15" s="26"/>
      <c r="B15" s="33" t="s">
        <v>76</v>
      </c>
      <c r="C15" s="34"/>
      <c r="D15" s="159"/>
      <c r="E15" s="160"/>
      <c r="F15" s="108">
        <v>16824</v>
      </c>
    </row>
    <row r="16" spans="1:7" ht="16.899999999999999" customHeight="1" x14ac:dyDescent="0.25">
      <c r="A16" s="18"/>
      <c r="B16" s="33" t="s">
        <v>66</v>
      </c>
      <c r="C16" s="34" t="s">
        <v>44</v>
      </c>
      <c r="D16" s="159">
        <v>5</v>
      </c>
      <c r="E16" s="160"/>
      <c r="F16" s="109">
        <f>D16*230</f>
        <v>1150</v>
      </c>
    </row>
    <row r="17" spans="1:7" ht="23.45" customHeight="1" x14ac:dyDescent="0.25">
      <c r="A17" s="18"/>
      <c r="B17" s="45" t="s">
        <v>14</v>
      </c>
      <c r="C17" s="16" t="s">
        <v>45</v>
      </c>
      <c r="D17" s="173">
        <v>8052.36</v>
      </c>
      <c r="E17" s="174"/>
      <c r="F17" s="15">
        <f>D17*2.25</f>
        <v>18117.809999999998</v>
      </c>
    </row>
    <row r="18" spans="1:7" ht="26.25" customHeight="1" x14ac:dyDescent="0.25">
      <c r="A18" s="18"/>
      <c r="B18" s="64" t="s">
        <v>49</v>
      </c>
      <c r="C18" s="71" t="s">
        <v>45</v>
      </c>
      <c r="D18" s="150">
        <v>8052.36</v>
      </c>
      <c r="E18" s="151"/>
      <c r="F18" s="63">
        <f>D18*1.9</f>
        <v>15299.483999999999</v>
      </c>
    </row>
    <row r="19" spans="1:7" ht="26.25" customHeight="1" x14ac:dyDescent="0.25">
      <c r="A19" s="18"/>
      <c r="B19" s="64" t="s">
        <v>50</v>
      </c>
      <c r="C19" s="71" t="s">
        <v>45</v>
      </c>
      <c r="D19" s="150">
        <v>8052.36</v>
      </c>
      <c r="E19" s="151"/>
      <c r="F19" s="63">
        <f>D19*2.4</f>
        <v>19325.663999999997</v>
      </c>
    </row>
    <row r="20" spans="1:7" ht="27" customHeight="1" x14ac:dyDescent="0.25">
      <c r="A20" s="18"/>
      <c r="B20" s="44" t="s">
        <v>13</v>
      </c>
      <c r="C20" s="46" t="s">
        <v>47</v>
      </c>
      <c r="D20" s="168">
        <v>171</v>
      </c>
      <c r="E20" s="169"/>
      <c r="F20" s="15">
        <v>665.19</v>
      </c>
    </row>
    <row r="21" spans="1:7" ht="25.15" customHeight="1" x14ac:dyDescent="0.25">
      <c r="A21" s="18"/>
      <c r="B21" s="44" t="s">
        <v>21</v>
      </c>
      <c r="C21" s="46" t="s">
        <v>46</v>
      </c>
      <c r="D21" s="168">
        <v>1.5</v>
      </c>
      <c r="E21" s="169"/>
      <c r="F21" s="15">
        <v>4731.8100000000004</v>
      </c>
    </row>
    <row r="22" spans="1:7" ht="15.75" thickBot="1" x14ac:dyDescent="0.3">
      <c r="A22" s="176" t="s">
        <v>35</v>
      </c>
      <c r="B22" s="177"/>
      <c r="C22" s="177"/>
      <c r="D22" s="177"/>
      <c r="E22" s="178"/>
      <c r="F22" s="17">
        <f>SUM(F13:F21)</f>
        <v>85227.497999999992</v>
      </c>
    </row>
    <row r="23" spans="1:7" ht="15.75" thickBot="1" x14ac:dyDescent="0.3">
      <c r="A23" s="194" t="s">
        <v>32</v>
      </c>
      <c r="B23" s="195"/>
      <c r="C23" s="195"/>
      <c r="D23" s="195"/>
      <c r="E23" s="196"/>
      <c r="F23" s="197"/>
      <c r="G23" s="8"/>
    </row>
    <row r="24" spans="1:7" ht="17.45" customHeight="1" x14ac:dyDescent="0.25">
      <c r="A24" s="40"/>
      <c r="B24" s="37" t="s">
        <v>73</v>
      </c>
      <c r="C24" s="38"/>
      <c r="D24" s="166"/>
      <c r="E24" s="167"/>
      <c r="F24" s="110">
        <v>980.29</v>
      </c>
    </row>
    <row r="25" spans="1:7" ht="16.899999999999999" customHeight="1" x14ac:dyDescent="0.25">
      <c r="A25" s="39"/>
      <c r="B25" s="33" t="s">
        <v>74</v>
      </c>
      <c r="C25" s="34"/>
      <c r="D25" s="159"/>
      <c r="E25" s="160"/>
      <c r="F25" s="41">
        <v>15220.2</v>
      </c>
    </row>
    <row r="26" spans="1:7" ht="25.5" customHeight="1" x14ac:dyDescent="0.25">
      <c r="A26" s="39"/>
      <c r="B26" s="33" t="s">
        <v>76</v>
      </c>
      <c r="C26" s="34"/>
      <c r="D26" s="159"/>
      <c r="E26" s="160"/>
      <c r="F26" s="41">
        <v>9554</v>
      </c>
    </row>
    <row r="27" spans="1:7" ht="14.45" customHeight="1" x14ac:dyDescent="0.25">
      <c r="A27" s="39"/>
      <c r="B27" s="33" t="s">
        <v>66</v>
      </c>
      <c r="C27" s="34" t="s">
        <v>44</v>
      </c>
      <c r="D27" s="159">
        <v>4</v>
      </c>
      <c r="E27" s="160"/>
      <c r="F27" s="109">
        <f>D27*230</f>
        <v>920</v>
      </c>
    </row>
    <row r="28" spans="1:7" ht="25.9" customHeight="1" x14ac:dyDescent="0.25">
      <c r="A28" s="39"/>
      <c r="B28" s="45" t="s">
        <v>14</v>
      </c>
      <c r="C28" s="16" t="s">
        <v>45</v>
      </c>
      <c r="D28" s="173">
        <v>8052.36</v>
      </c>
      <c r="E28" s="174"/>
      <c r="F28" s="36">
        <f>D28*2.25</f>
        <v>18117.809999999998</v>
      </c>
    </row>
    <row r="29" spans="1:7" ht="27" customHeight="1" x14ac:dyDescent="0.25">
      <c r="A29" s="39"/>
      <c r="B29" s="44" t="s">
        <v>13</v>
      </c>
      <c r="C29" s="46" t="s">
        <v>47</v>
      </c>
      <c r="D29" s="168">
        <v>1465</v>
      </c>
      <c r="E29" s="169"/>
      <c r="F29" s="43">
        <v>5698.85</v>
      </c>
    </row>
    <row r="30" spans="1:7" ht="26.45" customHeight="1" x14ac:dyDescent="0.25">
      <c r="A30" s="39"/>
      <c r="B30" s="44" t="s">
        <v>21</v>
      </c>
      <c r="C30" s="46" t="s">
        <v>46</v>
      </c>
      <c r="D30" s="168">
        <v>1.5</v>
      </c>
      <c r="E30" s="169"/>
      <c r="F30" s="15">
        <v>4731.8100000000004</v>
      </c>
    </row>
    <row r="31" spans="1:7" ht="26.45" customHeight="1" x14ac:dyDescent="0.25">
      <c r="A31" s="39"/>
      <c r="B31" s="64" t="s">
        <v>49</v>
      </c>
      <c r="C31" s="71" t="s">
        <v>45</v>
      </c>
      <c r="D31" s="150">
        <v>8052.36</v>
      </c>
      <c r="E31" s="151"/>
      <c r="F31" s="63">
        <f>D31*1.9</f>
        <v>15299.483999999999</v>
      </c>
    </row>
    <row r="32" spans="1:7" ht="26.45" customHeight="1" x14ac:dyDescent="0.25">
      <c r="A32" s="39"/>
      <c r="B32" s="64" t="s">
        <v>50</v>
      </c>
      <c r="C32" s="71" t="s">
        <v>45</v>
      </c>
      <c r="D32" s="150">
        <v>8052.36</v>
      </c>
      <c r="E32" s="151"/>
      <c r="F32" s="63">
        <f>D32*2.4</f>
        <v>19325.663999999997</v>
      </c>
    </row>
    <row r="33" spans="1:12" ht="15.75" thickBot="1" x14ac:dyDescent="0.3">
      <c r="A33" s="176" t="s">
        <v>35</v>
      </c>
      <c r="B33" s="177"/>
      <c r="C33" s="177"/>
      <c r="D33" s="177"/>
      <c r="E33" s="178"/>
      <c r="F33" s="17">
        <f>SUM(F24:F32)</f>
        <v>89848.108000000007</v>
      </c>
    </row>
    <row r="34" spans="1:12" ht="21" customHeight="1" thickBot="1" x14ac:dyDescent="0.3">
      <c r="A34" s="200" t="s">
        <v>33</v>
      </c>
      <c r="B34" s="201"/>
      <c r="C34" s="201"/>
      <c r="D34" s="201"/>
      <c r="E34" s="201"/>
      <c r="F34" s="201"/>
      <c r="G34" s="5"/>
    </row>
    <row r="35" spans="1:12" ht="16.149999999999999" customHeight="1" x14ac:dyDescent="0.25">
      <c r="A35" s="40"/>
      <c r="B35" s="37" t="s">
        <v>73</v>
      </c>
      <c r="C35" s="38"/>
      <c r="D35" s="166"/>
      <c r="E35" s="167"/>
      <c r="F35" s="111">
        <v>3027.93</v>
      </c>
      <c r="J35" s="5"/>
      <c r="K35" s="5"/>
      <c r="L35" s="5"/>
    </row>
    <row r="36" spans="1:12" ht="15" customHeight="1" x14ac:dyDescent="0.25">
      <c r="A36" s="39"/>
      <c r="B36" s="33" t="s">
        <v>74</v>
      </c>
      <c r="C36" s="34"/>
      <c r="D36" s="159"/>
      <c r="E36" s="160"/>
      <c r="F36" s="112">
        <v>4948.4799999999996</v>
      </c>
      <c r="J36" s="5"/>
      <c r="K36" s="6"/>
      <c r="L36" s="5"/>
    </row>
    <row r="37" spans="1:12" ht="28.5" customHeight="1" x14ac:dyDescent="0.25">
      <c r="A37" s="39"/>
      <c r="B37" s="33" t="s">
        <v>76</v>
      </c>
      <c r="C37" s="34"/>
      <c r="D37" s="159"/>
      <c r="E37" s="160"/>
      <c r="F37" s="112">
        <v>9554</v>
      </c>
      <c r="J37" s="5"/>
      <c r="K37" s="6"/>
      <c r="L37" s="5"/>
    </row>
    <row r="38" spans="1:12" ht="15.75" customHeight="1" x14ac:dyDescent="0.25">
      <c r="A38" s="39"/>
      <c r="B38" s="33" t="s">
        <v>66</v>
      </c>
      <c r="C38" s="34" t="s">
        <v>44</v>
      </c>
      <c r="D38" s="159">
        <v>3</v>
      </c>
      <c r="E38" s="160"/>
      <c r="F38" s="109">
        <f>D38*230</f>
        <v>690</v>
      </c>
      <c r="J38" s="5"/>
      <c r="K38" s="6"/>
      <c r="L38" s="5"/>
    </row>
    <row r="39" spans="1:12" ht="25.9" customHeight="1" x14ac:dyDescent="0.25">
      <c r="A39" s="39"/>
      <c r="B39" s="45" t="s">
        <v>14</v>
      </c>
      <c r="C39" s="16" t="s">
        <v>45</v>
      </c>
      <c r="D39" s="173">
        <v>8052.36</v>
      </c>
      <c r="E39" s="174"/>
      <c r="F39" s="36">
        <f>D39*2.25</f>
        <v>18117.809999999998</v>
      </c>
      <c r="J39" s="5"/>
      <c r="K39" s="6"/>
      <c r="L39" s="5"/>
    </row>
    <row r="40" spans="1:12" ht="19.5" customHeight="1" x14ac:dyDescent="0.25">
      <c r="A40" s="39"/>
      <c r="B40" s="45" t="s">
        <v>64</v>
      </c>
      <c r="C40" s="16" t="s">
        <v>44</v>
      </c>
      <c r="D40" s="173">
        <v>2</v>
      </c>
      <c r="E40" s="174"/>
      <c r="F40" s="36">
        <v>5000</v>
      </c>
      <c r="J40" s="5"/>
      <c r="K40" s="6"/>
      <c r="L40" s="5"/>
    </row>
    <row r="41" spans="1:12" ht="27" customHeight="1" x14ac:dyDescent="0.25">
      <c r="A41" s="39"/>
      <c r="B41" s="44" t="s">
        <v>21</v>
      </c>
      <c r="C41" s="46" t="s">
        <v>46</v>
      </c>
      <c r="D41" s="168">
        <v>1.5</v>
      </c>
      <c r="E41" s="169"/>
      <c r="F41" s="15">
        <v>4731.8100000000004</v>
      </c>
      <c r="J41" s="5"/>
      <c r="K41" s="6"/>
      <c r="L41" s="5"/>
    </row>
    <row r="42" spans="1:12" ht="27" customHeight="1" x14ac:dyDescent="0.25">
      <c r="A42" s="39"/>
      <c r="B42" s="64" t="s">
        <v>49</v>
      </c>
      <c r="C42" s="71" t="s">
        <v>45</v>
      </c>
      <c r="D42" s="150">
        <v>8052.36</v>
      </c>
      <c r="E42" s="151"/>
      <c r="F42" s="63">
        <f>D42*1.9</f>
        <v>15299.483999999999</v>
      </c>
      <c r="J42" s="5"/>
      <c r="K42" s="6"/>
      <c r="L42" s="5"/>
    </row>
    <row r="43" spans="1:12" ht="27" customHeight="1" x14ac:dyDescent="0.25">
      <c r="A43" s="39"/>
      <c r="B43" s="64" t="s">
        <v>50</v>
      </c>
      <c r="C43" s="71" t="s">
        <v>45</v>
      </c>
      <c r="D43" s="150">
        <v>8052.36</v>
      </c>
      <c r="E43" s="151"/>
      <c r="F43" s="63">
        <f>D43*2.4</f>
        <v>19325.663999999997</v>
      </c>
      <c r="J43" s="5"/>
      <c r="K43" s="6"/>
      <c r="L43" s="5"/>
    </row>
    <row r="44" spans="1:12" ht="27" customHeight="1" x14ac:dyDescent="0.25">
      <c r="A44" s="39"/>
      <c r="B44" s="44" t="s">
        <v>13</v>
      </c>
      <c r="C44" s="46" t="s">
        <v>47</v>
      </c>
      <c r="D44" s="168">
        <v>919</v>
      </c>
      <c r="E44" s="169"/>
      <c r="F44" s="36">
        <v>3574.91</v>
      </c>
      <c r="J44" s="5"/>
      <c r="K44" s="5"/>
      <c r="L44" s="5"/>
    </row>
    <row r="45" spans="1:12" ht="16.899999999999999" customHeight="1" thickBot="1" x14ac:dyDescent="0.3">
      <c r="A45" s="176" t="s">
        <v>35</v>
      </c>
      <c r="B45" s="177"/>
      <c r="C45" s="177"/>
      <c r="D45" s="177"/>
      <c r="E45" s="178"/>
      <c r="F45" s="17">
        <f>SUM(F35:F44)</f>
        <v>84270.087999999989</v>
      </c>
    </row>
    <row r="46" spans="1:12" ht="16.149999999999999" customHeight="1" thickBot="1" x14ac:dyDescent="0.3">
      <c r="A46" s="164" t="s">
        <v>52</v>
      </c>
      <c r="B46" s="165"/>
      <c r="C46" s="165"/>
      <c r="D46" s="165"/>
      <c r="E46" s="165"/>
      <c r="F46" s="165"/>
    </row>
    <row r="47" spans="1:12" ht="18" customHeight="1" x14ac:dyDescent="0.25">
      <c r="A47" s="59"/>
      <c r="B47" s="33" t="s">
        <v>74</v>
      </c>
      <c r="C47" s="38"/>
      <c r="D47" s="166"/>
      <c r="E47" s="167"/>
      <c r="F47" s="110">
        <v>22756.45</v>
      </c>
    </row>
    <row r="48" spans="1:12" ht="29.25" customHeight="1" x14ac:dyDescent="0.25">
      <c r="A48" s="60"/>
      <c r="B48" s="33" t="s">
        <v>76</v>
      </c>
      <c r="C48" s="34"/>
      <c r="D48" s="159"/>
      <c r="E48" s="160"/>
      <c r="F48" s="41">
        <v>13504</v>
      </c>
    </row>
    <row r="49" spans="1:6" ht="25.5" customHeight="1" x14ac:dyDescent="0.25">
      <c r="A49" s="62"/>
      <c r="B49" s="53" t="s">
        <v>14</v>
      </c>
      <c r="C49" s="54" t="s">
        <v>45</v>
      </c>
      <c r="D49" s="152">
        <v>8052.36</v>
      </c>
      <c r="E49" s="153"/>
      <c r="F49" s="63">
        <f>D49*2.25</f>
        <v>18117.809999999998</v>
      </c>
    </row>
    <row r="50" spans="1:6" ht="27" customHeight="1" x14ac:dyDescent="0.25">
      <c r="A50" s="62"/>
      <c r="B50" s="64" t="s">
        <v>21</v>
      </c>
      <c r="C50" s="71" t="s">
        <v>46</v>
      </c>
      <c r="D50" s="150">
        <v>1.5</v>
      </c>
      <c r="E50" s="151"/>
      <c r="F50" s="15">
        <v>4731.8100000000004</v>
      </c>
    </row>
    <row r="51" spans="1:6" ht="16.149999999999999" customHeight="1" x14ac:dyDescent="0.25">
      <c r="A51" s="62"/>
      <c r="B51" s="33" t="s">
        <v>66</v>
      </c>
      <c r="C51" s="34" t="s">
        <v>44</v>
      </c>
      <c r="D51" s="159">
        <v>3</v>
      </c>
      <c r="E51" s="160"/>
      <c r="F51" s="109">
        <f>D51*230</f>
        <v>690</v>
      </c>
    </row>
    <row r="52" spans="1:6" ht="27.75" customHeight="1" x14ac:dyDescent="0.25">
      <c r="A52" s="62"/>
      <c r="B52" s="64" t="s">
        <v>49</v>
      </c>
      <c r="C52" s="71" t="s">
        <v>45</v>
      </c>
      <c r="D52" s="150">
        <v>8052.36</v>
      </c>
      <c r="E52" s="151"/>
      <c r="F52" s="63">
        <f>D52*1.9</f>
        <v>15299.483999999999</v>
      </c>
    </row>
    <row r="53" spans="1:6" ht="27.75" customHeight="1" x14ac:dyDescent="0.25">
      <c r="A53" s="62"/>
      <c r="B53" s="64" t="s">
        <v>50</v>
      </c>
      <c r="C53" s="71" t="s">
        <v>45</v>
      </c>
      <c r="D53" s="150">
        <v>8052.36</v>
      </c>
      <c r="E53" s="151"/>
      <c r="F53" s="63">
        <f>D53*2.4</f>
        <v>19325.663999999997</v>
      </c>
    </row>
    <row r="54" spans="1:6" ht="16.149999999999999" customHeight="1" thickBot="1" x14ac:dyDescent="0.3">
      <c r="A54" s="20"/>
      <c r="B54" s="175" t="s">
        <v>35</v>
      </c>
      <c r="C54" s="162"/>
      <c r="D54" s="162"/>
      <c r="E54" s="163"/>
      <c r="F54" s="21">
        <f>SUM(F46:F53)</f>
        <v>94425.217999999993</v>
      </c>
    </row>
    <row r="55" spans="1:6" ht="16.149999999999999" customHeight="1" thickBot="1" x14ac:dyDescent="0.3">
      <c r="A55" s="170" t="s">
        <v>53</v>
      </c>
      <c r="B55" s="171"/>
      <c r="C55" s="171"/>
      <c r="D55" s="171"/>
      <c r="E55" s="172"/>
      <c r="F55" s="172"/>
    </row>
    <row r="56" spans="1:6" ht="17.25" customHeight="1" x14ac:dyDescent="0.25">
      <c r="A56" s="65"/>
      <c r="B56" s="37" t="s">
        <v>74</v>
      </c>
      <c r="C56" s="38"/>
      <c r="D56" s="166"/>
      <c r="E56" s="167"/>
      <c r="F56" s="110">
        <v>13387.26</v>
      </c>
    </row>
    <row r="57" spans="1:6" ht="16.149999999999999" customHeight="1" x14ac:dyDescent="0.25">
      <c r="A57" s="66"/>
      <c r="B57" s="33" t="s">
        <v>76</v>
      </c>
      <c r="C57" s="34"/>
      <c r="D57" s="159"/>
      <c r="E57" s="160"/>
      <c r="F57" s="41">
        <v>22451.97</v>
      </c>
    </row>
    <row r="58" spans="1:6" ht="16.149999999999999" customHeight="1" x14ac:dyDescent="0.25">
      <c r="A58" s="67"/>
      <c r="B58" s="33" t="s">
        <v>66</v>
      </c>
      <c r="C58" s="34" t="s">
        <v>44</v>
      </c>
      <c r="D58" s="159">
        <v>3</v>
      </c>
      <c r="E58" s="160"/>
      <c r="F58" s="109">
        <f>D58*230</f>
        <v>690</v>
      </c>
    </row>
    <row r="59" spans="1:6" ht="23.25" customHeight="1" x14ac:dyDescent="0.25">
      <c r="A59" s="67"/>
      <c r="B59" s="68" t="s">
        <v>14</v>
      </c>
      <c r="C59" s="54" t="s">
        <v>45</v>
      </c>
      <c r="D59" s="152">
        <v>8052.36</v>
      </c>
      <c r="E59" s="153"/>
      <c r="F59" s="63">
        <f>D59*2.25</f>
        <v>18117.809999999998</v>
      </c>
    </row>
    <row r="60" spans="1:6" ht="28.5" customHeight="1" x14ac:dyDescent="0.25">
      <c r="A60" s="67"/>
      <c r="B60" s="69" t="s">
        <v>21</v>
      </c>
      <c r="C60" s="71" t="s">
        <v>46</v>
      </c>
      <c r="D60" s="150">
        <v>1.5</v>
      </c>
      <c r="E60" s="151"/>
      <c r="F60" s="15">
        <v>4731.8100000000004</v>
      </c>
    </row>
    <row r="61" spans="1:6" ht="28.5" customHeight="1" x14ac:dyDescent="0.25">
      <c r="A61" s="67"/>
      <c r="B61" s="64" t="s">
        <v>49</v>
      </c>
      <c r="C61" s="71" t="s">
        <v>45</v>
      </c>
      <c r="D61" s="150">
        <v>8052.36</v>
      </c>
      <c r="E61" s="151"/>
      <c r="F61" s="63">
        <f>D61*1.9</f>
        <v>15299.483999999999</v>
      </c>
    </row>
    <row r="62" spans="1:6" ht="28.5" customHeight="1" x14ac:dyDescent="0.25">
      <c r="A62" s="67"/>
      <c r="B62" s="64" t="s">
        <v>50</v>
      </c>
      <c r="C62" s="71" t="s">
        <v>45</v>
      </c>
      <c r="D62" s="150">
        <v>8052.36</v>
      </c>
      <c r="E62" s="151"/>
      <c r="F62" s="63">
        <f>D62*2.4</f>
        <v>19325.663999999997</v>
      </c>
    </row>
    <row r="63" spans="1:6" ht="16.149999999999999" customHeight="1" thickBot="1" x14ac:dyDescent="0.3">
      <c r="A63" s="161" t="s">
        <v>35</v>
      </c>
      <c r="B63" s="162"/>
      <c r="C63" s="162"/>
      <c r="D63" s="162"/>
      <c r="E63" s="163"/>
      <c r="F63" s="21">
        <f>SUM(F56:F62)</f>
        <v>94003.997999999992</v>
      </c>
    </row>
    <row r="64" spans="1:6" ht="16.149999999999999" customHeight="1" thickBot="1" x14ac:dyDescent="0.3">
      <c r="A64" s="202" t="s">
        <v>54</v>
      </c>
      <c r="B64" s="203"/>
      <c r="C64" s="203"/>
      <c r="D64" s="203"/>
      <c r="E64" s="203"/>
      <c r="F64" s="203"/>
    </row>
    <row r="65" spans="1:6" ht="16.149999999999999" customHeight="1" x14ac:dyDescent="0.25">
      <c r="A65" s="59"/>
      <c r="B65" s="37" t="s">
        <v>73</v>
      </c>
      <c r="C65" s="38"/>
      <c r="D65" s="166"/>
      <c r="E65" s="167"/>
      <c r="F65" s="110">
        <v>3488.88</v>
      </c>
    </row>
    <row r="66" spans="1:6" ht="16.149999999999999" customHeight="1" x14ac:dyDescent="0.25">
      <c r="A66" s="61"/>
      <c r="B66" s="33" t="s">
        <v>74</v>
      </c>
      <c r="C66" s="34"/>
      <c r="D66" s="159"/>
      <c r="E66" s="160"/>
      <c r="F66" s="41">
        <v>35872.31</v>
      </c>
    </row>
    <row r="67" spans="1:6" ht="16.149999999999999" customHeight="1" x14ac:dyDescent="0.25">
      <c r="A67" s="61"/>
      <c r="B67" s="33" t="s">
        <v>75</v>
      </c>
      <c r="C67" s="34"/>
      <c r="D67" s="113"/>
      <c r="E67" s="114"/>
      <c r="F67" s="41">
        <v>1430.07</v>
      </c>
    </row>
    <row r="68" spans="1:6" ht="30.75" customHeight="1" x14ac:dyDescent="0.25">
      <c r="A68" s="61"/>
      <c r="B68" s="33" t="s">
        <v>76</v>
      </c>
      <c r="C68" s="34"/>
      <c r="D68" s="159"/>
      <c r="E68" s="160"/>
      <c r="F68" s="41">
        <v>14254</v>
      </c>
    </row>
    <row r="69" spans="1:6" ht="28.5" customHeight="1" x14ac:dyDescent="0.25">
      <c r="A69" s="61"/>
      <c r="B69" s="53" t="s">
        <v>14</v>
      </c>
      <c r="C69" s="54" t="s">
        <v>45</v>
      </c>
      <c r="D69" s="152">
        <v>8052.36</v>
      </c>
      <c r="E69" s="153"/>
      <c r="F69" s="41">
        <f>D69*2.25</f>
        <v>18117.809999999998</v>
      </c>
    </row>
    <row r="70" spans="1:6" ht="27.75" customHeight="1" x14ac:dyDescent="0.25">
      <c r="A70" s="61"/>
      <c r="B70" s="64" t="s">
        <v>15</v>
      </c>
      <c r="C70" s="71" t="s">
        <v>48</v>
      </c>
      <c r="D70" s="150">
        <v>1</v>
      </c>
      <c r="E70" s="151"/>
      <c r="F70" s="70">
        <v>500</v>
      </c>
    </row>
    <row r="71" spans="1:6" ht="16.149999999999999" customHeight="1" x14ac:dyDescent="0.25">
      <c r="A71" s="61"/>
      <c r="B71" s="33" t="s">
        <v>66</v>
      </c>
      <c r="C71" s="34" t="s">
        <v>44</v>
      </c>
      <c r="D71" s="159">
        <v>3</v>
      </c>
      <c r="E71" s="160"/>
      <c r="F71" s="109">
        <f>D71*230</f>
        <v>690</v>
      </c>
    </row>
    <row r="72" spans="1:6" ht="28.5" customHeight="1" x14ac:dyDescent="0.25">
      <c r="A72" s="61"/>
      <c r="B72" s="64" t="s">
        <v>49</v>
      </c>
      <c r="C72" s="71" t="s">
        <v>45</v>
      </c>
      <c r="D72" s="150">
        <v>8052.36</v>
      </c>
      <c r="E72" s="151"/>
      <c r="F72" s="63">
        <f>D72*1.9</f>
        <v>15299.483999999999</v>
      </c>
    </row>
    <row r="73" spans="1:6" ht="26.25" customHeight="1" x14ac:dyDescent="0.25">
      <c r="A73" s="61"/>
      <c r="B73" s="64" t="s">
        <v>50</v>
      </c>
      <c r="C73" s="71" t="s">
        <v>45</v>
      </c>
      <c r="D73" s="150">
        <v>8052.36</v>
      </c>
      <c r="E73" s="151"/>
      <c r="F73" s="63">
        <f>D73*2.4</f>
        <v>19325.663999999997</v>
      </c>
    </row>
    <row r="74" spans="1:6" ht="27.75" customHeight="1" x14ac:dyDescent="0.25">
      <c r="A74" s="61"/>
      <c r="B74" s="64" t="s">
        <v>21</v>
      </c>
      <c r="C74" s="71" t="s">
        <v>46</v>
      </c>
      <c r="D74" s="150">
        <v>1.5</v>
      </c>
      <c r="E74" s="151"/>
      <c r="F74" s="15">
        <v>4731.8100000000004</v>
      </c>
    </row>
    <row r="75" spans="1:6" ht="16.149999999999999" customHeight="1" thickBot="1" x14ac:dyDescent="0.3">
      <c r="A75" s="161" t="s">
        <v>35</v>
      </c>
      <c r="B75" s="162"/>
      <c r="C75" s="162"/>
      <c r="D75" s="162"/>
      <c r="E75" s="163"/>
      <c r="F75" s="21">
        <f>SUM(F65:F74)</f>
        <v>113710.02799999999</v>
      </c>
    </row>
    <row r="76" spans="1:6" ht="16.149999999999999" customHeight="1" thickBot="1" x14ac:dyDescent="0.3">
      <c r="A76" s="164" t="s">
        <v>55</v>
      </c>
      <c r="B76" s="165"/>
      <c r="C76" s="165"/>
      <c r="D76" s="165"/>
      <c r="E76" s="165"/>
      <c r="F76" s="165"/>
    </row>
    <row r="77" spans="1:6" ht="15.75" customHeight="1" x14ac:dyDescent="0.25">
      <c r="A77" s="59"/>
      <c r="B77" s="37" t="s">
        <v>73</v>
      </c>
      <c r="C77" s="38"/>
      <c r="D77" s="166"/>
      <c r="E77" s="167"/>
      <c r="F77" s="110">
        <v>24949.96</v>
      </c>
    </row>
    <row r="78" spans="1:6" ht="16.149999999999999" customHeight="1" x14ac:dyDescent="0.25">
      <c r="A78" s="60"/>
      <c r="B78" s="33" t="s">
        <v>74</v>
      </c>
      <c r="C78" s="34"/>
      <c r="D78" s="159"/>
      <c r="E78" s="160"/>
      <c r="F78" s="41">
        <v>14998.86</v>
      </c>
    </row>
    <row r="79" spans="1:6" ht="16.149999999999999" customHeight="1" x14ac:dyDescent="0.25">
      <c r="A79" s="61"/>
      <c r="B79" s="33" t="s">
        <v>75</v>
      </c>
      <c r="C79" s="34"/>
      <c r="D79" s="113"/>
      <c r="E79" s="114"/>
      <c r="F79" s="41">
        <v>21161.57</v>
      </c>
    </row>
    <row r="80" spans="1:6" ht="29.25" customHeight="1" x14ac:dyDescent="0.25">
      <c r="A80" s="61"/>
      <c r="B80" s="33" t="s">
        <v>76</v>
      </c>
      <c r="C80" s="34"/>
      <c r="D80" s="159"/>
      <c r="E80" s="160"/>
      <c r="F80" s="41">
        <v>9554</v>
      </c>
    </row>
    <row r="81" spans="1:6" ht="16.149999999999999" customHeight="1" x14ac:dyDescent="0.25">
      <c r="A81" s="62"/>
      <c r="B81" s="33" t="s">
        <v>66</v>
      </c>
      <c r="C81" s="34" t="s">
        <v>44</v>
      </c>
      <c r="D81" s="159">
        <v>7</v>
      </c>
      <c r="E81" s="160"/>
      <c r="F81" s="109">
        <f>D81*230</f>
        <v>1610</v>
      </c>
    </row>
    <row r="82" spans="1:6" ht="24.75" customHeight="1" x14ac:dyDescent="0.25">
      <c r="A82" s="62"/>
      <c r="B82" s="53" t="s">
        <v>14</v>
      </c>
      <c r="C82" s="54" t="s">
        <v>45</v>
      </c>
      <c r="D82" s="152">
        <v>8052.36</v>
      </c>
      <c r="E82" s="153"/>
      <c r="F82" s="63">
        <f>D82*2.25</f>
        <v>18117.809999999998</v>
      </c>
    </row>
    <row r="83" spans="1:6" ht="28.5" customHeight="1" x14ac:dyDescent="0.25">
      <c r="A83" s="62"/>
      <c r="B83" s="64" t="s">
        <v>21</v>
      </c>
      <c r="C83" s="71" t="s">
        <v>46</v>
      </c>
      <c r="D83" s="150">
        <v>1.5</v>
      </c>
      <c r="E83" s="151"/>
      <c r="F83" s="15">
        <v>4731.8100000000004</v>
      </c>
    </row>
    <row r="84" spans="1:6" ht="27.75" customHeight="1" x14ac:dyDescent="0.25">
      <c r="A84" s="62"/>
      <c r="B84" s="64" t="s">
        <v>18</v>
      </c>
      <c r="C84" s="71" t="s">
        <v>56</v>
      </c>
      <c r="D84" s="150">
        <v>1724</v>
      </c>
      <c r="E84" s="151"/>
      <c r="F84" s="63">
        <v>6827.04</v>
      </c>
    </row>
    <row r="85" spans="1:6" ht="27.75" customHeight="1" x14ac:dyDescent="0.25">
      <c r="A85" s="62"/>
      <c r="B85" s="64" t="s">
        <v>49</v>
      </c>
      <c r="C85" s="71" t="s">
        <v>45</v>
      </c>
      <c r="D85" s="150">
        <v>8052.36</v>
      </c>
      <c r="E85" s="151"/>
      <c r="F85" s="63">
        <f>D85*1.9</f>
        <v>15299.483999999999</v>
      </c>
    </row>
    <row r="86" spans="1:6" ht="27.75" customHeight="1" x14ac:dyDescent="0.25">
      <c r="A86" s="62"/>
      <c r="B86" s="64" t="s">
        <v>50</v>
      </c>
      <c r="C86" s="71" t="s">
        <v>45</v>
      </c>
      <c r="D86" s="150">
        <v>8052.36</v>
      </c>
      <c r="E86" s="151"/>
      <c r="F86" s="63">
        <f>D86*2.4</f>
        <v>19325.663999999997</v>
      </c>
    </row>
    <row r="87" spans="1:6" ht="16.149999999999999" customHeight="1" thickBot="1" x14ac:dyDescent="0.3">
      <c r="A87" s="154" t="s">
        <v>35</v>
      </c>
      <c r="B87" s="155"/>
      <c r="C87" s="155"/>
      <c r="D87" s="155"/>
      <c r="E87" s="156"/>
      <c r="F87" s="73">
        <f>SUM(F76:F86)</f>
        <v>136576.19799999997</v>
      </c>
    </row>
    <row r="88" spans="1:6" ht="16.149999999999999" customHeight="1" thickBot="1" x14ac:dyDescent="0.3">
      <c r="A88" s="204" t="s">
        <v>57</v>
      </c>
      <c r="B88" s="205"/>
      <c r="C88" s="205"/>
      <c r="D88" s="205"/>
      <c r="E88" s="206"/>
      <c r="F88" s="206"/>
    </row>
    <row r="89" spans="1:6" ht="16.5" customHeight="1" x14ac:dyDescent="0.25">
      <c r="A89" s="59"/>
      <c r="B89" s="37" t="s">
        <v>73</v>
      </c>
      <c r="C89" s="38"/>
      <c r="D89" s="166"/>
      <c r="E89" s="167"/>
      <c r="F89" s="110">
        <v>4264.6499999999996</v>
      </c>
    </row>
    <row r="90" spans="1:6" ht="16.149999999999999" customHeight="1" x14ac:dyDescent="0.25">
      <c r="A90" s="61"/>
      <c r="B90" s="33" t="s">
        <v>74</v>
      </c>
      <c r="C90" s="34"/>
      <c r="D90" s="159"/>
      <c r="E90" s="160"/>
      <c r="F90" s="41">
        <v>28856.85</v>
      </c>
    </row>
    <row r="91" spans="1:6" ht="30" customHeight="1" x14ac:dyDescent="0.25">
      <c r="A91" s="60"/>
      <c r="B91" s="33" t="s">
        <v>76</v>
      </c>
      <c r="C91" s="34"/>
      <c r="D91" s="159"/>
      <c r="E91" s="160"/>
      <c r="F91" s="41">
        <v>9554</v>
      </c>
    </row>
    <row r="92" spans="1:6" ht="16.149999999999999" customHeight="1" x14ac:dyDescent="0.25">
      <c r="A92" s="61"/>
      <c r="B92" s="33" t="s">
        <v>66</v>
      </c>
      <c r="C92" s="34" t="s">
        <v>44</v>
      </c>
      <c r="D92" s="159">
        <v>6</v>
      </c>
      <c r="E92" s="160"/>
      <c r="F92" s="109">
        <f>D92*230</f>
        <v>1380</v>
      </c>
    </row>
    <row r="93" spans="1:6" ht="26.25" customHeight="1" x14ac:dyDescent="0.25">
      <c r="A93" s="62"/>
      <c r="B93" s="53" t="s">
        <v>14</v>
      </c>
      <c r="C93" s="54" t="s">
        <v>45</v>
      </c>
      <c r="D93" s="152">
        <v>8052.36</v>
      </c>
      <c r="E93" s="153"/>
      <c r="F93" s="63">
        <f>D93*2.25</f>
        <v>18117.809999999998</v>
      </c>
    </row>
    <row r="94" spans="1:6" ht="27.75" customHeight="1" x14ac:dyDescent="0.25">
      <c r="A94" s="62"/>
      <c r="B94" s="64" t="s">
        <v>21</v>
      </c>
      <c r="C94" s="71" t="s">
        <v>46</v>
      </c>
      <c r="D94" s="150">
        <v>1.5</v>
      </c>
      <c r="E94" s="151"/>
      <c r="F94" s="15">
        <v>4731.8100000000004</v>
      </c>
    </row>
    <row r="95" spans="1:6" ht="27.75" customHeight="1" x14ac:dyDescent="0.25">
      <c r="A95" s="62"/>
      <c r="B95" s="64" t="s">
        <v>18</v>
      </c>
      <c r="C95" s="71" t="s">
        <v>56</v>
      </c>
      <c r="D95" s="150">
        <v>715</v>
      </c>
      <c r="E95" s="151"/>
      <c r="F95" s="63">
        <v>2831.4</v>
      </c>
    </row>
    <row r="96" spans="1:6" ht="27.75" customHeight="1" x14ac:dyDescent="0.25">
      <c r="A96" s="62"/>
      <c r="B96" s="64" t="s">
        <v>49</v>
      </c>
      <c r="C96" s="71" t="s">
        <v>45</v>
      </c>
      <c r="D96" s="150">
        <v>8052.36</v>
      </c>
      <c r="E96" s="151"/>
      <c r="F96" s="63">
        <f>D96*1.9</f>
        <v>15299.483999999999</v>
      </c>
    </row>
    <row r="97" spans="1:6" ht="27.75" customHeight="1" x14ac:dyDescent="0.25">
      <c r="A97" s="62"/>
      <c r="B97" s="64" t="s">
        <v>50</v>
      </c>
      <c r="C97" s="71" t="s">
        <v>45</v>
      </c>
      <c r="D97" s="150">
        <v>8052.36</v>
      </c>
      <c r="E97" s="151"/>
      <c r="F97" s="63">
        <f>D97*2.4</f>
        <v>19325.663999999997</v>
      </c>
    </row>
    <row r="98" spans="1:6" ht="16.149999999999999" customHeight="1" thickBot="1" x14ac:dyDescent="0.3">
      <c r="A98" s="154" t="s">
        <v>35</v>
      </c>
      <c r="B98" s="155"/>
      <c r="C98" s="155"/>
      <c r="D98" s="155"/>
      <c r="E98" s="156"/>
      <c r="F98" s="73">
        <f>SUM(F89:F97)</f>
        <v>104361.66799999998</v>
      </c>
    </row>
    <row r="99" spans="1:6" ht="16.149999999999999" customHeight="1" thickBot="1" x14ac:dyDescent="0.3">
      <c r="A99" s="157" t="s">
        <v>58</v>
      </c>
      <c r="B99" s="158"/>
      <c r="C99" s="158"/>
      <c r="D99" s="158"/>
      <c r="E99" s="158"/>
      <c r="F99" s="158"/>
    </row>
    <row r="100" spans="1:6" ht="16.149999999999999" customHeight="1" x14ac:dyDescent="0.25">
      <c r="A100" s="59"/>
      <c r="B100" s="37" t="s">
        <v>74</v>
      </c>
      <c r="C100" s="38"/>
      <c r="D100" s="166"/>
      <c r="E100" s="167"/>
      <c r="F100" s="110">
        <v>33498.25</v>
      </c>
    </row>
    <row r="101" spans="1:6" ht="25.5" customHeight="1" x14ac:dyDescent="0.25">
      <c r="A101" s="61"/>
      <c r="B101" s="33" t="s">
        <v>76</v>
      </c>
      <c r="C101" s="34"/>
      <c r="D101" s="159"/>
      <c r="E101" s="160"/>
      <c r="F101" s="41">
        <v>23109.29</v>
      </c>
    </row>
    <row r="102" spans="1:6" ht="16.149999999999999" customHeight="1" x14ac:dyDescent="0.25">
      <c r="A102" s="61"/>
      <c r="B102" s="33" t="s">
        <v>66</v>
      </c>
      <c r="C102" s="34" t="s">
        <v>44</v>
      </c>
      <c r="D102" s="159">
        <v>6</v>
      </c>
      <c r="E102" s="160"/>
      <c r="F102" s="109">
        <f>D102*230</f>
        <v>1380</v>
      </c>
    </row>
    <row r="103" spans="1:6" ht="24.75" customHeight="1" x14ac:dyDescent="0.25">
      <c r="A103" s="61"/>
      <c r="B103" s="53" t="s">
        <v>14</v>
      </c>
      <c r="C103" s="54" t="s">
        <v>45</v>
      </c>
      <c r="D103" s="152">
        <v>8052.36</v>
      </c>
      <c r="E103" s="153"/>
      <c r="F103" s="35">
        <f>D103*2.25</f>
        <v>18117.809999999998</v>
      </c>
    </row>
    <row r="104" spans="1:6" ht="24.75" customHeight="1" x14ac:dyDescent="0.25">
      <c r="A104" s="61"/>
      <c r="B104" s="64" t="s">
        <v>49</v>
      </c>
      <c r="C104" s="71" t="s">
        <v>45</v>
      </c>
      <c r="D104" s="150">
        <v>8052.36</v>
      </c>
      <c r="E104" s="151"/>
      <c r="F104" s="63">
        <f>D104*1.9</f>
        <v>15299.483999999999</v>
      </c>
    </row>
    <row r="105" spans="1:6" ht="24.75" customHeight="1" x14ac:dyDescent="0.25">
      <c r="A105" s="61"/>
      <c r="B105" s="64" t="s">
        <v>50</v>
      </c>
      <c r="C105" s="71" t="s">
        <v>45</v>
      </c>
      <c r="D105" s="150">
        <v>8052.36</v>
      </c>
      <c r="E105" s="151"/>
      <c r="F105" s="63">
        <f>D105*2.4</f>
        <v>19325.663999999997</v>
      </c>
    </row>
    <row r="106" spans="1:6" ht="24.75" customHeight="1" x14ac:dyDescent="0.25">
      <c r="A106" s="61"/>
      <c r="B106" s="64" t="s">
        <v>21</v>
      </c>
      <c r="C106" s="71" t="s">
        <v>46</v>
      </c>
      <c r="D106" s="150">
        <v>1.5</v>
      </c>
      <c r="E106" s="151"/>
      <c r="F106" s="70">
        <f>F94</f>
        <v>4731.8100000000004</v>
      </c>
    </row>
    <row r="107" spans="1:6" ht="16.149999999999999" customHeight="1" thickBot="1" x14ac:dyDescent="0.3">
      <c r="A107" s="154" t="s">
        <v>35</v>
      </c>
      <c r="B107" s="155"/>
      <c r="C107" s="155"/>
      <c r="D107" s="155"/>
      <c r="E107" s="156"/>
      <c r="F107" s="73">
        <f>SUM(F100:F106)</f>
        <v>115462.30799999999</v>
      </c>
    </row>
    <row r="108" spans="1:6" ht="16.149999999999999" customHeight="1" thickBot="1" x14ac:dyDescent="0.3">
      <c r="A108" s="157" t="s">
        <v>61</v>
      </c>
      <c r="B108" s="158"/>
      <c r="C108" s="158"/>
      <c r="D108" s="158"/>
      <c r="E108" s="158"/>
      <c r="F108" s="158"/>
    </row>
    <row r="109" spans="1:6" ht="18" customHeight="1" x14ac:dyDescent="0.25">
      <c r="A109" s="59"/>
      <c r="B109" s="37" t="s">
        <v>74</v>
      </c>
      <c r="C109" s="38"/>
      <c r="D109" s="166"/>
      <c r="E109" s="167"/>
      <c r="F109" s="110">
        <v>11723.15</v>
      </c>
    </row>
    <row r="110" spans="1:6" ht="16.149999999999999" customHeight="1" x14ac:dyDescent="0.25">
      <c r="A110" s="61"/>
      <c r="B110" s="33" t="s">
        <v>75</v>
      </c>
      <c r="C110" s="34"/>
      <c r="D110" s="113"/>
      <c r="E110" s="114"/>
      <c r="F110" s="41">
        <v>12512.86</v>
      </c>
    </row>
    <row r="111" spans="1:6" ht="24.75" customHeight="1" x14ac:dyDescent="0.25">
      <c r="A111" s="61"/>
      <c r="B111" s="33" t="s">
        <v>76</v>
      </c>
      <c r="C111" s="34"/>
      <c r="D111" s="159"/>
      <c r="E111" s="160"/>
      <c r="F111" s="41">
        <v>10709.29</v>
      </c>
    </row>
    <row r="112" spans="1:6" ht="16.149999999999999" customHeight="1" x14ac:dyDescent="0.25">
      <c r="A112" s="61"/>
      <c r="B112" s="33" t="s">
        <v>66</v>
      </c>
      <c r="C112" s="34" t="s">
        <v>44</v>
      </c>
      <c r="D112" s="159">
        <v>6</v>
      </c>
      <c r="E112" s="160"/>
      <c r="F112" s="109">
        <f>D112*230</f>
        <v>1380</v>
      </c>
    </row>
    <row r="113" spans="1:6" ht="27.75" customHeight="1" x14ac:dyDescent="0.25">
      <c r="A113" s="61"/>
      <c r="B113" s="53" t="s">
        <v>14</v>
      </c>
      <c r="C113" s="54" t="s">
        <v>45</v>
      </c>
      <c r="D113" s="143">
        <v>8052.36</v>
      </c>
      <c r="E113" s="143"/>
      <c r="F113" s="41">
        <f>D113*2.25</f>
        <v>18117.809999999998</v>
      </c>
    </row>
    <row r="114" spans="1:6" ht="26.25" customHeight="1" x14ac:dyDescent="0.25">
      <c r="A114" s="61"/>
      <c r="B114" s="64" t="s">
        <v>15</v>
      </c>
      <c r="C114" s="71" t="s">
        <v>44</v>
      </c>
      <c r="D114" s="144">
        <v>1</v>
      </c>
      <c r="E114" s="144"/>
      <c r="F114" s="70">
        <v>500</v>
      </c>
    </row>
    <row r="115" spans="1:6" ht="27" customHeight="1" x14ac:dyDescent="0.25">
      <c r="A115" s="61"/>
      <c r="B115" s="64" t="s">
        <v>49</v>
      </c>
      <c r="C115" s="71" t="s">
        <v>45</v>
      </c>
      <c r="D115" s="144">
        <v>8052.36</v>
      </c>
      <c r="E115" s="144"/>
      <c r="F115" s="70">
        <f>D115*1.9</f>
        <v>15299.483999999999</v>
      </c>
    </row>
    <row r="116" spans="1:6" ht="27" customHeight="1" x14ac:dyDescent="0.25">
      <c r="A116" s="61"/>
      <c r="B116" s="64" t="s">
        <v>50</v>
      </c>
      <c r="C116" s="71" t="s">
        <v>45</v>
      </c>
      <c r="D116" s="144">
        <v>8052.36</v>
      </c>
      <c r="E116" s="144"/>
      <c r="F116" s="70">
        <f>D116*2.4</f>
        <v>19325.663999999997</v>
      </c>
    </row>
    <row r="117" spans="1:6" ht="15" customHeight="1" x14ac:dyDescent="0.25">
      <c r="A117" s="61"/>
      <c r="B117" s="64" t="s">
        <v>65</v>
      </c>
      <c r="C117" s="71" t="s">
        <v>44</v>
      </c>
      <c r="D117" s="144">
        <v>1</v>
      </c>
      <c r="E117" s="144"/>
      <c r="F117" s="70">
        <v>9900</v>
      </c>
    </row>
    <row r="118" spans="1:6" ht="28.5" customHeight="1" x14ac:dyDescent="0.25">
      <c r="A118" s="61"/>
      <c r="B118" s="64" t="s">
        <v>21</v>
      </c>
      <c r="C118" s="71" t="s">
        <v>46</v>
      </c>
      <c r="D118" s="144">
        <v>1.5</v>
      </c>
      <c r="E118" s="144"/>
      <c r="F118" s="36">
        <v>4731.8100000000004</v>
      </c>
    </row>
    <row r="119" spans="1:6" ht="16.149999999999999" customHeight="1" thickBot="1" x14ac:dyDescent="0.3">
      <c r="A119" s="154" t="s">
        <v>35</v>
      </c>
      <c r="B119" s="155"/>
      <c r="C119" s="155"/>
      <c r="D119" s="155"/>
      <c r="E119" s="156"/>
      <c r="F119" s="73">
        <f>SUM(F109:F118)</f>
        <v>104200.068</v>
      </c>
    </row>
    <row r="120" spans="1:6" ht="16.149999999999999" customHeight="1" thickBot="1" x14ac:dyDescent="0.3">
      <c r="A120" s="198" t="s">
        <v>62</v>
      </c>
      <c r="B120" s="199"/>
      <c r="C120" s="199"/>
      <c r="D120" s="199"/>
      <c r="E120" s="199"/>
      <c r="F120" s="199"/>
    </row>
    <row r="121" spans="1:6" ht="16.149999999999999" customHeight="1" x14ac:dyDescent="0.25">
      <c r="A121" s="59"/>
      <c r="B121" s="37" t="s">
        <v>74</v>
      </c>
      <c r="C121" s="38"/>
      <c r="D121" s="166"/>
      <c r="E121" s="167"/>
      <c r="F121" s="110">
        <v>5030.79</v>
      </c>
    </row>
    <row r="122" spans="1:6" ht="30" customHeight="1" x14ac:dyDescent="0.25">
      <c r="A122" s="61"/>
      <c r="B122" s="33" t="s">
        <v>76</v>
      </c>
      <c r="C122" s="34"/>
      <c r="D122" s="159"/>
      <c r="E122" s="160"/>
      <c r="F122" s="41">
        <v>11209.29</v>
      </c>
    </row>
    <row r="123" spans="1:6" ht="27.75" customHeight="1" x14ac:dyDescent="0.25">
      <c r="A123" s="61"/>
      <c r="B123" s="64" t="s">
        <v>49</v>
      </c>
      <c r="C123" s="71" t="s">
        <v>45</v>
      </c>
      <c r="D123" s="144">
        <v>8052.36</v>
      </c>
      <c r="E123" s="144"/>
      <c r="F123" s="70">
        <f>D123*1.9</f>
        <v>15299.483999999999</v>
      </c>
    </row>
    <row r="124" spans="1:6" ht="27" customHeight="1" x14ac:dyDescent="0.25">
      <c r="A124" s="61"/>
      <c r="B124" s="64" t="s">
        <v>50</v>
      </c>
      <c r="C124" s="71" t="s">
        <v>45</v>
      </c>
      <c r="D124" s="144">
        <v>8052.36</v>
      </c>
      <c r="E124" s="144"/>
      <c r="F124" s="70">
        <f>D124*2.4</f>
        <v>19325.663999999997</v>
      </c>
    </row>
    <row r="125" spans="1:6" ht="27.75" customHeight="1" x14ac:dyDescent="0.25">
      <c r="A125" s="61"/>
      <c r="B125" s="53" t="s">
        <v>14</v>
      </c>
      <c r="C125" s="54" t="s">
        <v>45</v>
      </c>
      <c r="D125" s="143">
        <v>8052.36</v>
      </c>
      <c r="E125" s="143"/>
      <c r="F125" s="41">
        <f>D125*2.25</f>
        <v>18117.809999999998</v>
      </c>
    </row>
    <row r="126" spans="1:6" ht="30" customHeight="1" x14ac:dyDescent="0.25">
      <c r="A126" s="61"/>
      <c r="B126" s="64" t="s">
        <v>21</v>
      </c>
      <c r="C126" s="71" t="s">
        <v>46</v>
      </c>
      <c r="D126" s="144">
        <v>1.5</v>
      </c>
      <c r="E126" s="144"/>
      <c r="F126" s="36">
        <v>4731.8100000000004</v>
      </c>
    </row>
    <row r="127" spans="1:6" ht="16.149999999999999" customHeight="1" thickBot="1" x14ac:dyDescent="0.3">
      <c r="A127" s="154" t="s">
        <v>35</v>
      </c>
      <c r="B127" s="155"/>
      <c r="C127" s="155"/>
      <c r="D127" s="155"/>
      <c r="E127" s="156"/>
      <c r="F127" s="77">
        <f>SUM(F121:F126)</f>
        <v>73714.847999999998</v>
      </c>
    </row>
    <row r="128" spans="1:6" ht="16.149999999999999" customHeight="1" thickBot="1" x14ac:dyDescent="0.3">
      <c r="A128" s="157" t="s">
        <v>63</v>
      </c>
      <c r="B128" s="158"/>
      <c r="C128" s="158"/>
      <c r="D128" s="158"/>
      <c r="E128" s="158"/>
      <c r="F128" s="158"/>
    </row>
    <row r="129" spans="1:6" ht="14.25" customHeight="1" x14ac:dyDescent="0.25">
      <c r="A129" s="59"/>
      <c r="B129" s="37" t="s">
        <v>73</v>
      </c>
      <c r="C129" s="38"/>
      <c r="D129" s="166"/>
      <c r="E129" s="167"/>
      <c r="F129" s="51">
        <v>2332.27</v>
      </c>
    </row>
    <row r="130" spans="1:6" ht="13.5" customHeight="1" x14ac:dyDescent="0.25">
      <c r="A130" s="61"/>
      <c r="B130" s="33" t="s">
        <v>74</v>
      </c>
      <c r="C130" s="34"/>
      <c r="D130" s="159"/>
      <c r="E130" s="160"/>
      <c r="F130" s="52">
        <v>25204.2</v>
      </c>
    </row>
    <row r="131" spans="1:6" ht="29.25" customHeight="1" x14ac:dyDescent="0.25">
      <c r="A131" s="61"/>
      <c r="B131" s="33" t="s">
        <v>76</v>
      </c>
      <c r="C131" s="34"/>
      <c r="D131" s="159"/>
      <c r="E131" s="160"/>
      <c r="F131" s="52">
        <v>15498</v>
      </c>
    </row>
    <row r="132" spans="1:6" ht="16.149999999999999" customHeight="1" x14ac:dyDescent="0.25">
      <c r="A132" s="61"/>
      <c r="B132" s="50" t="s">
        <v>66</v>
      </c>
      <c r="C132" s="49" t="s">
        <v>44</v>
      </c>
      <c r="D132" s="142">
        <v>4</v>
      </c>
      <c r="E132" s="142"/>
      <c r="F132" s="52">
        <f>D132*230</f>
        <v>920</v>
      </c>
    </row>
    <row r="133" spans="1:6" ht="27" customHeight="1" x14ac:dyDescent="0.25">
      <c r="A133" s="61"/>
      <c r="B133" s="64" t="s">
        <v>49</v>
      </c>
      <c r="C133" s="71" t="s">
        <v>45</v>
      </c>
      <c r="D133" s="144">
        <v>8052.36</v>
      </c>
      <c r="E133" s="144"/>
      <c r="F133" s="70">
        <f>D133*1.9</f>
        <v>15299.483999999999</v>
      </c>
    </row>
    <row r="134" spans="1:6" ht="24.75" customHeight="1" x14ac:dyDescent="0.25">
      <c r="A134" s="61"/>
      <c r="B134" s="64" t="s">
        <v>50</v>
      </c>
      <c r="C134" s="71" t="s">
        <v>45</v>
      </c>
      <c r="D134" s="144">
        <v>8052.36</v>
      </c>
      <c r="E134" s="144"/>
      <c r="F134" s="70">
        <f>D134*2.4</f>
        <v>19325.663999999997</v>
      </c>
    </row>
    <row r="135" spans="1:6" ht="25.5" customHeight="1" x14ac:dyDescent="0.25">
      <c r="A135" s="61"/>
      <c r="B135" s="53" t="s">
        <v>14</v>
      </c>
      <c r="C135" s="54" t="s">
        <v>45</v>
      </c>
      <c r="D135" s="143">
        <v>8052.36</v>
      </c>
      <c r="E135" s="143"/>
      <c r="F135" s="35">
        <f>D135*2.25</f>
        <v>18117.809999999998</v>
      </c>
    </row>
    <row r="136" spans="1:6" ht="29.25" customHeight="1" x14ac:dyDescent="0.25">
      <c r="A136" s="61"/>
      <c r="B136" s="64" t="s">
        <v>21</v>
      </c>
      <c r="C136" s="71" t="s">
        <v>46</v>
      </c>
      <c r="D136" s="144">
        <v>1.5</v>
      </c>
      <c r="E136" s="144"/>
      <c r="F136" s="36">
        <v>4731.8100000000004</v>
      </c>
    </row>
    <row r="137" spans="1:6" ht="16.149999999999999" customHeight="1" thickBot="1" x14ac:dyDescent="0.3">
      <c r="A137" s="154" t="s">
        <v>35</v>
      </c>
      <c r="B137" s="207"/>
      <c r="C137" s="207"/>
      <c r="D137" s="207"/>
      <c r="E137" s="208"/>
      <c r="F137" s="73">
        <f>SUM(F129:F136)</f>
        <v>101429.23799999998</v>
      </c>
    </row>
    <row r="138" spans="1:6" ht="16.149999999999999" customHeight="1" thickBot="1" x14ac:dyDescent="0.3">
      <c r="A138" s="55"/>
      <c r="B138" s="55"/>
      <c r="C138" s="55"/>
      <c r="D138" s="55"/>
      <c r="E138" s="55"/>
      <c r="F138" s="27"/>
    </row>
    <row r="139" spans="1:6" ht="16.149999999999999" customHeight="1" thickBot="1" x14ac:dyDescent="0.3">
      <c r="A139" s="78">
        <v>5</v>
      </c>
      <c r="B139" s="145" t="s">
        <v>67</v>
      </c>
      <c r="C139" s="145"/>
      <c r="D139" s="145"/>
      <c r="E139" s="145"/>
      <c r="F139" s="146"/>
    </row>
    <row r="140" spans="1:6" ht="28.5" customHeight="1" x14ac:dyDescent="0.25">
      <c r="A140" s="79" t="s">
        <v>1</v>
      </c>
      <c r="B140" s="80" t="s">
        <v>22</v>
      </c>
      <c r="C140" s="81" t="s">
        <v>2</v>
      </c>
      <c r="D140" s="81" t="s">
        <v>4</v>
      </c>
      <c r="E140" s="82" t="s">
        <v>68</v>
      </c>
      <c r="F140" s="83" t="s">
        <v>3</v>
      </c>
    </row>
    <row r="141" spans="1:6" ht="40.5" customHeight="1" x14ac:dyDescent="0.25">
      <c r="A141" s="84" t="s">
        <v>25</v>
      </c>
      <c r="B141" s="85">
        <v>123388.61</v>
      </c>
      <c r="C141" s="85">
        <v>1099152.83</v>
      </c>
      <c r="D141" s="85">
        <v>1114450.3</v>
      </c>
      <c r="E141" s="85">
        <f>F22+F33+F45+F54+F63+F75+F87+F98+F107+F119+F127+F137</f>
        <v>1197229.2659999998</v>
      </c>
      <c r="F141" s="86">
        <f>B141+C141-D141</f>
        <v>108091.14000000013</v>
      </c>
    </row>
    <row r="142" spans="1:6" ht="16.149999999999999" customHeight="1" x14ac:dyDescent="0.25">
      <c r="A142" s="84" t="s">
        <v>7</v>
      </c>
      <c r="B142" s="85">
        <v>24945.88</v>
      </c>
      <c r="C142" s="85">
        <v>263485.55</v>
      </c>
      <c r="D142" s="85">
        <v>265191.65999999997</v>
      </c>
      <c r="E142" s="85">
        <v>263485.55</v>
      </c>
      <c r="F142" s="86">
        <f>B142+C142-D142</f>
        <v>23239.770000000019</v>
      </c>
    </row>
    <row r="143" spans="1:6" ht="16.149999999999999" customHeight="1" x14ac:dyDescent="0.25">
      <c r="A143" s="84" t="s">
        <v>0</v>
      </c>
      <c r="B143" s="85">
        <v>22161.63</v>
      </c>
      <c r="C143" s="85"/>
      <c r="D143" s="85">
        <v>15781.95</v>
      </c>
      <c r="E143" s="85"/>
      <c r="F143" s="86">
        <f>B143+C143-D143</f>
        <v>6379.68</v>
      </c>
    </row>
    <row r="144" spans="1:6" ht="24.75" customHeight="1" x14ac:dyDescent="0.25">
      <c r="A144" s="84" t="s">
        <v>27</v>
      </c>
      <c r="B144" s="85">
        <v>38285.379999999997</v>
      </c>
      <c r="C144" s="85">
        <v>375033.12</v>
      </c>
      <c r="D144" s="85">
        <v>379467.25</v>
      </c>
      <c r="E144" s="85">
        <v>375033.12</v>
      </c>
      <c r="F144" s="86">
        <f>B144+C144-D144</f>
        <v>33851.25</v>
      </c>
    </row>
    <row r="145" spans="1:7" ht="16.149999999999999" customHeight="1" x14ac:dyDescent="0.25">
      <c r="A145" s="84" t="s">
        <v>20</v>
      </c>
      <c r="B145" s="87">
        <v>6352.9</v>
      </c>
      <c r="C145" s="85">
        <v>51810</v>
      </c>
      <c r="D145" s="85">
        <v>52479.03</v>
      </c>
      <c r="E145" s="85">
        <v>51810</v>
      </c>
      <c r="F145" s="86">
        <f>B145+C145-D145</f>
        <v>5683.8700000000026</v>
      </c>
    </row>
    <row r="146" spans="1:7" ht="16.149999999999999" customHeight="1" thickBot="1" x14ac:dyDescent="0.3">
      <c r="A146" s="72" t="s">
        <v>69</v>
      </c>
      <c r="B146" s="88">
        <f>SUM(B141:B145)</f>
        <v>215134.4</v>
      </c>
      <c r="C146" s="88">
        <f>SUM(C141:C145)</f>
        <v>1789481.5</v>
      </c>
      <c r="D146" s="88">
        <f>SUM(D141:D145)</f>
        <v>1827370.19</v>
      </c>
      <c r="E146" s="88">
        <f>SUM(E141:E145)</f>
        <v>1887557.9359999998</v>
      </c>
      <c r="F146" s="89">
        <f>SUM(F141:F145)</f>
        <v>177245.71000000014</v>
      </c>
    </row>
    <row r="147" spans="1:7" ht="16.149999999999999" customHeight="1" thickBot="1" x14ac:dyDescent="0.3">
      <c r="A147" s="90"/>
      <c r="B147" s="91"/>
      <c r="C147" s="91"/>
      <c r="D147" s="91"/>
      <c r="E147" s="91"/>
      <c r="F147" s="91"/>
    </row>
    <row r="148" spans="1:7" ht="16.149999999999999" customHeight="1" thickBot="1" x14ac:dyDescent="0.3">
      <c r="A148" s="92">
        <v>6</v>
      </c>
      <c r="B148" s="147" t="s">
        <v>28</v>
      </c>
      <c r="C148" s="148"/>
      <c r="D148" s="148"/>
      <c r="E148" s="149"/>
      <c r="F148" s="93">
        <v>218533.28</v>
      </c>
    </row>
    <row r="149" spans="1:7" ht="16.149999999999999" customHeight="1" thickBot="1" x14ac:dyDescent="0.3">
      <c r="A149" s="94"/>
      <c r="B149" s="95"/>
      <c r="C149" s="96"/>
      <c r="D149" s="96"/>
      <c r="E149" s="96"/>
      <c r="F149" s="97"/>
    </row>
    <row r="150" spans="1:7" ht="16.149999999999999" customHeight="1" x14ac:dyDescent="0.25">
      <c r="A150" s="22">
        <v>7</v>
      </c>
      <c r="B150" s="137" t="s">
        <v>70</v>
      </c>
      <c r="C150" s="138"/>
      <c r="D150" s="138"/>
      <c r="E150" s="138"/>
      <c r="F150" s="139"/>
    </row>
    <row r="151" spans="1:7" ht="16.149999999999999" customHeight="1" x14ac:dyDescent="0.25">
      <c r="A151" s="98" t="s">
        <v>1</v>
      </c>
      <c r="B151" s="99" t="s">
        <v>12</v>
      </c>
      <c r="C151" s="76" t="s">
        <v>2</v>
      </c>
      <c r="D151" s="140" t="s">
        <v>4</v>
      </c>
      <c r="E151" s="141"/>
      <c r="F151" s="100" t="s">
        <v>3</v>
      </c>
    </row>
    <row r="152" spans="1:7" x14ac:dyDescent="0.25">
      <c r="A152" s="84" t="s">
        <v>6</v>
      </c>
      <c r="B152" s="87">
        <v>144348.31</v>
      </c>
      <c r="C152" s="85">
        <v>958306.64</v>
      </c>
      <c r="D152" s="123">
        <v>953326.04</v>
      </c>
      <c r="E152" s="124"/>
      <c r="F152" s="86">
        <f t="shared" ref="F152:F158" si="0">B152+C152-D152</f>
        <v>149328.90999999992</v>
      </c>
    </row>
    <row r="153" spans="1:7" x14ac:dyDescent="0.25">
      <c r="A153" s="84" t="s">
        <v>8</v>
      </c>
      <c r="B153" s="87">
        <v>19829.919999999998</v>
      </c>
      <c r="C153" s="85">
        <v>213485.58</v>
      </c>
      <c r="D153" s="123">
        <v>213849.78</v>
      </c>
      <c r="E153" s="124"/>
      <c r="F153" s="86">
        <f t="shared" si="0"/>
        <v>19465.72</v>
      </c>
    </row>
    <row r="154" spans="1:7" x14ac:dyDescent="0.25">
      <c r="A154" s="84" t="s">
        <v>11</v>
      </c>
      <c r="B154" s="87"/>
      <c r="C154" s="85">
        <v>23742.65</v>
      </c>
      <c r="D154" s="123">
        <v>21934.79</v>
      </c>
      <c r="E154" s="124"/>
      <c r="F154" s="86">
        <f t="shared" si="0"/>
        <v>1807.8600000000006</v>
      </c>
    </row>
    <row r="155" spans="1:7" x14ac:dyDescent="0.25">
      <c r="A155" s="84" t="s">
        <v>16</v>
      </c>
      <c r="B155" s="87">
        <v>26255.95</v>
      </c>
      <c r="C155" s="85">
        <v>292153.67</v>
      </c>
      <c r="D155" s="123">
        <v>286350.48</v>
      </c>
      <c r="E155" s="124"/>
      <c r="F155" s="86">
        <f t="shared" si="0"/>
        <v>32059.140000000014</v>
      </c>
    </row>
    <row r="156" spans="1:7" ht="14.45" customHeight="1" x14ac:dyDescent="0.25">
      <c r="A156" s="84" t="s">
        <v>17</v>
      </c>
      <c r="B156" s="87">
        <v>15252.37</v>
      </c>
      <c r="C156" s="85">
        <v>163774.35</v>
      </c>
      <c r="D156" s="123">
        <v>163525.07999999999</v>
      </c>
      <c r="E156" s="124"/>
      <c r="F156" s="86">
        <f t="shared" si="0"/>
        <v>15501.640000000014</v>
      </c>
    </row>
    <row r="157" spans="1:7" x14ac:dyDescent="0.25">
      <c r="A157" s="84" t="s">
        <v>9</v>
      </c>
      <c r="B157" s="85">
        <v>28896.85</v>
      </c>
      <c r="C157" s="85"/>
      <c r="D157" s="123">
        <v>5881.42</v>
      </c>
      <c r="E157" s="124"/>
      <c r="F157" s="86">
        <f t="shared" si="0"/>
        <v>23015.43</v>
      </c>
    </row>
    <row r="158" spans="1:7" ht="24.75" customHeight="1" x14ac:dyDescent="0.25">
      <c r="A158" s="84" t="s">
        <v>10</v>
      </c>
      <c r="B158" s="85">
        <v>8319.41</v>
      </c>
      <c r="C158" s="85">
        <v>93964.08</v>
      </c>
      <c r="D158" s="123">
        <v>94673.23</v>
      </c>
      <c r="E158" s="124"/>
      <c r="F158" s="86">
        <f t="shared" si="0"/>
        <v>7610.2600000000093</v>
      </c>
    </row>
    <row r="159" spans="1:7" ht="21" customHeight="1" thickBot="1" x14ac:dyDescent="0.3">
      <c r="A159" s="72" t="s">
        <v>69</v>
      </c>
      <c r="B159" s="101">
        <f>SUM(B152:B158)</f>
        <v>242902.81</v>
      </c>
      <c r="C159" s="88">
        <f>SUM(C152:C158)</f>
        <v>1745426.97</v>
      </c>
      <c r="D159" s="125">
        <f>SUM(D152:D158)</f>
        <v>1739540.82</v>
      </c>
      <c r="E159" s="126"/>
      <c r="F159" s="89">
        <f>SUM(F152:F158)</f>
        <v>248788.95999999996</v>
      </c>
    </row>
    <row r="160" spans="1:7" ht="15.75" thickBot="1" x14ac:dyDescent="0.3">
      <c r="A160" s="1"/>
      <c r="B160" s="3"/>
      <c r="G160" s="14"/>
    </row>
    <row r="161" spans="1:7" x14ac:dyDescent="0.25">
      <c r="A161" s="127" t="s">
        <v>71</v>
      </c>
      <c r="B161" s="128"/>
      <c r="C161" s="102"/>
      <c r="D161" s="102"/>
      <c r="E161" s="103"/>
      <c r="F161" s="104">
        <f>F5+F7-F8</f>
        <v>445380.47999999952</v>
      </c>
      <c r="G161" s="14"/>
    </row>
    <row r="162" spans="1:7" x14ac:dyDescent="0.25">
      <c r="A162" s="129" t="s">
        <v>5</v>
      </c>
      <c r="B162" s="130"/>
      <c r="C162" s="133" t="s">
        <v>72</v>
      </c>
      <c r="D162" s="134"/>
      <c r="E162" s="105"/>
      <c r="F162" s="115">
        <f>F6+F8-E146-F148-D159</f>
        <v>-411999.01599999983</v>
      </c>
      <c r="G162" s="14"/>
    </row>
    <row r="163" spans="1:7" ht="15.75" thickBot="1" x14ac:dyDescent="0.3">
      <c r="A163" s="131"/>
      <c r="B163" s="132"/>
      <c r="C163" s="135"/>
      <c r="D163" s="136"/>
      <c r="E163" s="106"/>
      <c r="F163" s="116"/>
      <c r="G163" s="14"/>
    </row>
    <row r="164" spans="1:7" x14ac:dyDescent="0.25">
      <c r="A164" s="9"/>
      <c r="B164" s="10"/>
      <c r="C164" s="11"/>
      <c r="D164" s="11"/>
      <c r="E164" s="11"/>
      <c r="F164" s="12"/>
    </row>
    <row r="165" spans="1:7" ht="15" customHeight="1" x14ac:dyDescent="0.25">
      <c r="A165" s="13"/>
      <c r="B165" s="211"/>
      <c r="C165" s="212"/>
      <c r="D165" s="212"/>
      <c r="E165" s="213"/>
      <c r="F165" s="213"/>
    </row>
    <row r="166" spans="1:7" x14ac:dyDescent="0.25">
      <c r="A166" s="8"/>
      <c r="B166" s="211"/>
      <c r="C166" s="214"/>
      <c r="D166" s="214"/>
      <c r="E166" s="213"/>
      <c r="F166" s="213"/>
    </row>
    <row r="167" spans="1:7" x14ac:dyDescent="0.25">
      <c r="A167" s="8"/>
      <c r="B167" s="211"/>
      <c r="C167" s="212"/>
      <c r="D167" s="212"/>
      <c r="E167" s="213"/>
      <c r="F167" s="213"/>
    </row>
    <row r="168" spans="1:7" x14ac:dyDescent="0.25">
      <c r="B168" s="211"/>
      <c r="C168" s="214"/>
      <c r="D168" s="214"/>
      <c r="E168" s="213"/>
      <c r="F168" s="213"/>
    </row>
    <row r="169" spans="1:7" x14ac:dyDescent="0.25">
      <c r="B169" s="215"/>
      <c r="C169" s="216"/>
      <c r="D169" s="216"/>
      <c r="E169" s="217"/>
      <c r="F169" s="217"/>
    </row>
    <row r="170" spans="1:7" x14ac:dyDescent="0.25">
      <c r="B170" s="215"/>
      <c r="C170" s="218"/>
      <c r="D170" s="218"/>
      <c r="E170" s="219"/>
      <c r="F170" s="219"/>
    </row>
    <row r="171" spans="1:7" x14ac:dyDescent="0.25">
      <c r="B171" s="215"/>
      <c r="C171" s="216"/>
      <c r="D171" s="216"/>
      <c r="E171" s="217"/>
      <c r="F171" s="217"/>
    </row>
    <row r="172" spans="1:7" x14ac:dyDescent="0.25">
      <c r="B172" s="215"/>
      <c r="C172" s="218"/>
      <c r="D172" s="218"/>
      <c r="E172" s="219"/>
      <c r="F172" s="219"/>
    </row>
    <row r="173" spans="1:7" x14ac:dyDescent="0.25">
      <c r="B173" s="215"/>
      <c r="C173" s="216"/>
      <c r="D173" s="216"/>
      <c r="E173" s="217"/>
      <c r="F173" s="217"/>
    </row>
    <row r="174" spans="1:7" x14ac:dyDescent="0.25">
      <c r="B174" s="215"/>
      <c r="C174" s="218"/>
      <c r="D174" s="218"/>
      <c r="E174" s="218"/>
      <c r="F174" s="220"/>
    </row>
  </sheetData>
  <mergeCells count="160">
    <mergeCell ref="A162:B163"/>
    <mergeCell ref="C162:D163"/>
    <mergeCell ref="D129:E129"/>
    <mergeCell ref="D130:E130"/>
    <mergeCell ref="D131:E131"/>
    <mergeCell ref="D151:E151"/>
    <mergeCell ref="D153:E153"/>
    <mergeCell ref="D154:E154"/>
    <mergeCell ref="D155:E155"/>
    <mergeCell ref="D136:E136"/>
    <mergeCell ref="B139:F139"/>
    <mergeCell ref="B148:E148"/>
    <mergeCell ref="B150:F150"/>
    <mergeCell ref="D91:E91"/>
    <mergeCell ref="D100:E100"/>
    <mergeCell ref="D96:E96"/>
    <mergeCell ref="D97:E97"/>
    <mergeCell ref="D94:E94"/>
    <mergeCell ref="D95:E95"/>
    <mergeCell ref="D92:E92"/>
    <mergeCell ref="A99:F99"/>
    <mergeCell ref="D123:E123"/>
    <mergeCell ref="D93:E93"/>
    <mergeCell ref="A98:E98"/>
    <mergeCell ref="D106:E106"/>
    <mergeCell ref="A107:E107"/>
    <mergeCell ref="A108:F108"/>
    <mergeCell ref="D103:E103"/>
    <mergeCell ref="D109:E109"/>
    <mergeCell ref="D101:E101"/>
    <mergeCell ref="D104:E104"/>
    <mergeCell ref="D114:E114"/>
    <mergeCell ref="D118:E118"/>
    <mergeCell ref="D111:E111"/>
    <mergeCell ref="D121:E121"/>
    <mergeCell ref="D112:E112"/>
    <mergeCell ref="D113:E113"/>
    <mergeCell ref="D77:E77"/>
    <mergeCell ref="D78:E78"/>
    <mergeCell ref="D80:E80"/>
    <mergeCell ref="D89:E89"/>
    <mergeCell ref="D81:E81"/>
    <mergeCell ref="A75:E75"/>
    <mergeCell ref="A76:F76"/>
    <mergeCell ref="A88:F88"/>
    <mergeCell ref="D90:E90"/>
    <mergeCell ref="D85:E85"/>
    <mergeCell ref="D86:E86"/>
    <mergeCell ref="D82:E82"/>
    <mergeCell ref="D83:E83"/>
    <mergeCell ref="D84:E84"/>
    <mergeCell ref="A87:E87"/>
    <mergeCell ref="D72:E72"/>
    <mergeCell ref="D73:E73"/>
    <mergeCell ref="D69:E69"/>
    <mergeCell ref="D74:E74"/>
    <mergeCell ref="B54:E54"/>
    <mergeCell ref="D47:E47"/>
    <mergeCell ref="D48:E48"/>
    <mergeCell ref="D52:E52"/>
    <mergeCell ref="D53:E53"/>
    <mergeCell ref="D49:E49"/>
    <mergeCell ref="D70:E70"/>
    <mergeCell ref="D61:E61"/>
    <mergeCell ref="D62:E62"/>
    <mergeCell ref="D66:E66"/>
    <mergeCell ref="D68:E68"/>
    <mergeCell ref="D71:E71"/>
    <mergeCell ref="A64:F64"/>
    <mergeCell ref="D50:E50"/>
    <mergeCell ref="D51:E51"/>
    <mergeCell ref="D59:E59"/>
    <mergeCell ref="D60:E60"/>
    <mergeCell ref="A55:F55"/>
    <mergeCell ref="D65:E65"/>
    <mergeCell ref="A63:E63"/>
    <mergeCell ref="D56:E56"/>
    <mergeCell ref="D57:E57"/>
    <mergeCell ref="D58:E58"/>
    <mergeCell ref="A1:F1"/>
    <mergeCell ref="A2:F2"/>
    <mergeCell ref="A3:B3"/>
    <mergeCell ref="A4:B4"/>
    <mergeCell ref="C3:E3"/>
    <mergeCell ref="D4:E4"/>
    <mergeCell ref="A45:E45"/>
    <mergeCell ref="A46:F46"/>
    <mergeCell ref="D39:E39"/>
    <mergeCell ref="D40:E40"/>
    <mergeCell ref="D41:E41"/>
    <mergeCell ref="D42:E42"/>
    <mergeCell ref="D30:E30"/>
    <mergeCell ref="D35:E35"/>
    <mergeCell ref="D36:E36"/>
    <mergeCell ref="D37:E37"/>
    <mergeCell ref="A34:F34"/>
    <mergeCell ref="D44:E44"/>
    <mergeCell ref="B5:E5"/>
    <mergeCell ref="B6:E6"/>
    <mergeCell ref="B7:E7"/>
    <mergeCell ref="B8:E8"/>
    <mergeCell ref="B10:F10"/>
    <mergeCell ref="B12:D12"/>
    <mergeCell ref="A23:F23"/>
    <mergeCell ref="D18:E18"/>
    <mergeCell ref="D19:E19"/>
    <mergeCell ref="D16:E16"/>
    <mergeCell ref="D24:E24"/>
    <mergeCell ref="D11:E11"/>
    <mergeCell ref="A22:E22"/>
    <mergeCell ref="D13:E13"/>
    <mergeCell ref="D14:E14"/>
    <mergeCell ref="D15:E15"/>
    <mergeCell ref="D17:E17"/>
    <mergeCell ref="D20:E20"/>
    <mergeCell ref="D21:E21"/>
    <mergeCell ref="D25:E25"/>
    <mergeCell ref="D26:E26"/>
    <mergeCell ref="D43:E43"/>
    <mergeCell ref="D28:E28"/>
    <mergeCell ref="D29:E29"/>
    <mergeCell ref="D27:E27"/>
    <mergeCell ref="D38:E38"/>
    <mergeCell ref="D32:E32"/>
    <mergeCell ref="A33:E33"/>
    <mergeCell ref="D31:E31"/>
    <mergeCell ref="D105:E105"/>
    <mergeCell ref="D102:E102"/>
    <mergeCell ref="A119:E119"/>
    <mergeCell ref="A137:E137"/>
    <mergeCell ref="E171:F171"/>
    <mergeCell ref="E172:F172"/>
    <mergeCell ref="A128:F128"/>
    <mergeCell ref="D156:E156"/>
    <mergeCell ref="D157:E157"/>
    <mergeCell ref="D152:E152"/>
    <mergeCell ref="D126:E126"/>
    <mergeCell ref="A127:E127"/>
    <mergeCell ref="D115:E115"/>
    <mergeCell ref="D116:E116"/>
    <mergeCell ref="D117:E117"/>
    <mergeCell ref="D124:E124"/>
    <mergeCell ref="A120:F120"/>
    <mergeCell ref="D122:E122"/>
    <mergeCell ref="D125:E125"/>
    <mergeCell ref="D132:E132"/>
    <mergeCell ref="D133:E133"/>
    <mergeCell ref="D134:E134"/>
    <mergeCell ref="D135:E135"/>
    <mergeCell ref="A161:B161"/>
    <mergeCell ref="F162:F163"/>
    <mergeCell ref="D158:E158"/>
    <mergeCell ref="D159:E159"/>
    <mergeCell ref="E173:F173"/>
    <mergeCell ref="E165:F165"/>
    <mergeCell ref="E166:F166"/>
    <mergeCell ref="E167:F167"/>
    <mergeCell ref="E168:F168"/>
    <mergeCell ref="E169:F169"/>
    <mergeCell ref="E170:F170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Сызранова 23 а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2020-04-01T08:52:08Z</cp:lastPrinted>
  <dcterms:created xsi:type="dcterms:W3CDTF">2017-10-10T08:02:27Z</dcterms:created>
  <dcterms:modified xsi:type="dcterms:W3CDTF">2020-05-08T06:21:33Z</dcterms:modified>
</cp:coreProperties>
</file>