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\\DLINKNAS\Volume_1\Рабочая\Алевтина\Отчеты\По домам\2019\сокращенные на сайт\"/>
    </mc:Choice>
  </mc:AlternateContent>
  <xr:revisionPtr revIDLastSave="0" documentId="13_ncr:1_{B2B96C74-7452-43E8-A991-FCD86ECFFA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ызранова 23-2 (2)" sheetId="15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6" i="15" l="1"/>
  <c r="F96" i="15" s="1"/>
  <c r="F101" i="15" s="1"/>
  <c r="F65" i="15"/>
  <c r="F13" i="15"/>
  <c r="F15" i="15"/>
  <c r="F16" i="15"/>
  <c r="F18" i="15"/>
  <c r="F19" i="15"/>
  <c r="F24" i="15"/>
  <c r="F26" i="15"/>
  <c r="F27" i="15"/>
  <c r="F28" i="15"/>
  <c r="F29" i="15" s="1"/>
  <c r="F31" i="15"/>
  <c r="F35" i="15"/>
  <c r="F36" i="15"/>
  <c r="F39" i="15" s="1"/>
  <c r="F37" i="15"/>
  <c r="F45" i="15"/>
  <c r="F47" i="15"/>
  <c r="F50" i="15" s="1"/>
  <c r="F48" i="15"/>
  <c r="F49" i="15"/>
  <c r="F55" i="15"/>
  <c r="F57" i="15"/>
  <c r="F58" i="15"/>
  <c r="F59" i="15"/>
  <c r="F60" i="15"/>
  <c r="F66" i="15"/>
  <c r="F67" i="15"/>
  <c r="F68" i="15"/>
  <c r="F70" i="15"/>
  <c r="F76" i="15"/>
  <c r="F77" i="15"/>
  <c r="F78" i="15"/>
  <c r="F80" i="15"/>
  <c r="F81" i="15" s="1"/>
  <c r="D86" i="15"/>
  <c r="F86" i="15" s="1"/>
  <c r="F91" i="15" s="1"/>
  <c r="F87" i="15"/>
  <c r="F88" i="15"/>
  <c r="F89" i="15"/>
  <c r="F90" i="15"/>
  <c r="F97" i="15"/>
  <c r="F98" i="15"/>
  <c r="F99" i="15"/>
  <c r="F100" i="15"/>
  <c r="F107" i="15"/>
  <c r="F109" i="15"/>
  <c r="F110" i="15"/>
  <c r="F113" i="15" s="1"/>
  <c r="F111" i="15"/>
  <c r="D118" i="15"/>
  <c r="F118" i="15"/>
  <c r="F119" i="15"/>
  <c r="F120" i="15"/>
  <c r="F121" i="15"/>
  <c r="F123" i="15"/>
  <c r="D125" i="15"/>
  <c r="F125" i="15" s="1"/>
  <c r="F131" i="15" s="1"/>
  <c r="F127" i="15"/>
  <c r="F128" i="15"/>
  <c r="F129" i="15"/>
  <c r="F135" i="15"/>
  <c r="F136" i="15"/>
  <c r="F137" i="15"/>
  <c r="F138" i="15"/>
  <c r="B139" i="15"/>
  <c r="C139" i="15"/>
  <c r="D139" i="15"/>
  <c r="F139" i="15"/>
  <c r="F145" i="15"/>
  <c r="F146" i="15"/>
  <c r="F147" i="15"/>
  <c r="F148" i="15"/>
  <c r="F152" i="15" s="1"/>
  <c r="F149" i="15"/>
  <c r="F150" i="15"/>
  <c r="F151" i="15"/>
  <c r="B152" i="15"/>
  <c r="C152" i="15"/>
  <c r="D152" i="15"/>
  <c r="F154" i="15"/>
  <c r="E135" i="15" l="1"/>
  <c r="E139" i="15" s="1"/>
  <c r="F155" i="15" s="1"/>
</calcChain>
</file>

<file path=xl/sharedStrings.xml><?xml version="1.0" encoding="utf-8"?>
<sst xmlns="http://schemas.openxmlformats.org/spreadsheetml/2006/main" count="230" uniqueCount="70">
  <si>
    <t>Статья</t>
  </si>
  <si>
    <t>Начислено</t>
  </si>
  <si>
    <t>Задолженность</t>
  </si>
  <si>
    <t>Оплачено</t>
  </si>
  <si>
    <t>Баланс дома фактический</t>
  </si>
  <si>
    <t>задолженность на начало</t>
  </si>
  <si>
    <t xml:space="preserve">Аварийно-техническое обслуживание дома </t>
  </si>
  <si>
    <t>Водоотведение</t>
  </si>
  <si>
    <t>Перерасход электроэнергии для СОИ</t>
  </si>
  <si>
    <t>ТО котельной 5,5</t>
  </si>
  <si>
    <t>Комиссия банка за прием платежей</t>
  </si>
  <si>
    <t>Задолженность на начало</t>
  </si>
  <si>
    <t>Содержание и ремонт, ТО котельной</t>
  </si>
  <si>
    <t>Управление (оплачено)</t>
  </si>
  <si>
    <t>Должники на 01.01.2019 года</t>
  </si>
  <si>
    <t>Баланс дома на 01.01.2019г.</t>
  </si>
  <si>
    <t>Январь</t>
  </si>
  <si>
    <t>Февраль</t>
  </si>
  <si>
    <t>Март</t>
  </si>
  <si>
    <t>Стоимость</t>
  </si>
  <si>
    <t>Итого:</t>
  </si>
  <si>
    <t>Содерж и тек. ремонт 6,84</t>
  </si>
  <si>
    <t>Тариф 21,23 руб.</t>
  </si>
  <si>
    <t>Уборка 2,74               Управление 2,25</t>
  </si>
  <si>
    <t>Обслуживание лифтов 3,9</t>
  </si>
  <si>
    <t>Расходы за 1 квартал 2019 года по статьям Содержание-ремонт, ТО котельной</t>
  </si>
  <si>
    <t>ул. Сызранова 23-1, 23-2</t>
  </si>
  <si>
    <t>S=8082,08</t>
  </si>
  <si>
    <t>178 квартир+2 офиса</t>
  </si>
  <si>
    <t>Наименование</t>
  </si>
  <si>
    <t>Ед. изм.</t>
  </si>
  <si>
    <t>Кол-во</t>
  </si>
  <si>
    <t>кв.м.</t>
  </si>
  <si>
    <t>%</t>
  </si>
  <si>
    <t>усл</t>
  </si>
  <si>
    <t>Аварийное обслуживание котельной</t>
  </si>
  <si>
    <t>Техническое обслуживание котельной</t>
  </si>
  <si>
    <t>Апрель</t>
  </si>
  <si>
    <t>Май</t>
  </si>
  <si>
    <t>Июнь</t>
  </si>
  <si>
    <t>Июль</t>
  </si>
  <si>
    <t>Август</t>
  </si>
  <si>
    <t>Сентябрь</t>
  </si>
  <si>
    <t>квт/ч</t>
  </si>
  <si>
    <t>Отчет  за 2019 год</t>
  </si>
  <si>
    <t>Начисленные средства всего за  2019г</t>
  </si>
  <si>
    <t xml:space="preserve">Оплачено средств всего за 2019г. </t>
  </si>
  <si>
    <t>Октябрь</t>
  </si>
  <si>
    <t>Ноябрь</t>
  </si>
  <si>
    <t>Декабрь</t>
  </si>
  <si>
    <t>Статьи содержание и ремонт</t>
  </si>
  <si>
    <t>Выполнено работ</t>
  </si>
  <si>
    <t>Уборка</t>
  </si>
  <si>
    <t>Обслуживание лифтов</t>
  </si>
  <si>
    <t>Домофон</t>
  </si>
  <si>
    <t>ИТОГО</t>
  </si>
  <si>
    <t>Постоянные статьи</t>
  </si>
  <si>
    <t>Отопление</t>
  </si>
  <si>
    <t>ХВС</t>
  </si>
  <si>
    <t>ХВС для СОИ</t>
  </si>
  <si>
    <t>ГВС</t>
  </si>
  <si>
    <t>Эл.энергия</t>
  </si>
  <si>
    <t>Эл.энергия СОИ</t>
  </si>
  <si>
    <t>Должники на 31.12.2019</t>
  </si>
  <si>
    <t>2+4-5-6-7</t>
  </si>
  <si>
    <t>Выезд бригад</t>
  </si>
  <si>
    <t>Работы по содержанию дома и придомовой территории</t>
  </si>
  <si>
    <t>Сантехнические работы</t>
  </si>
  <si>
    <t>Строительно-ремонтные работы</t>
  </si>
  <si>
    <t>Электротехнические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</si>
</sst>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/>
    <xf numFmtId="14" fontId="4" fillId="0" borderId="0" xfId="0" applyNumberFormat="1" applyFont="1" applyBorder="1"/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 wrapText="1"/>
    </xf>
    <xf numFmtId="14" fontId="6" fillId="0" borderId="4" xfId="0" applyNumberFormat="1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/>
    <xf numFmtId="14" fontId="6" fillId="0" borderId="15" xfId="0" applyNumberFormat="1" applyFont="1" applyFill="1" applyBorder="1"/>
    <xf numFmtId="14" fontId="6" fillId="0" borderId="16" xfId="0" applyNumberFormat="1" applyFont="1" applyFill="1" applyBorder="1"/>
    <xf numFmtId="4" fontId="6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9" fillId="0" borderId="14" xfId="0" applyNumberFormat="1" applyFont="1" applyBorder="1"/>
    <xf numFmtId="0" fontId="6" fillId="0" borderId="18" xfId="0" applyFont="1" applyBorder="1" applyAlignment="1">
      <alignment wrapText="1"/>
    </xf>
    <xf numFmtId="14" fontId="6" fillId="0" borderId="15" xfId="0" applyNumberFormat="1" applyFont="1" applyBorder="1"/>
    <xf numFmtId="14" fontId="6" fillId="0" borderId="14" xfId="0" applyNumberFormat="1" applyFont="1" applyBorder="1"/>
    <xf numFmtId="4" fontId="6" fillId="0" borderId="13" xfId="0" applyNumberFormat="1" applyFont="1" applyBorder="1" applyAlignment="1">
      <alignment horizontal="right" wrapText="1"/>
    </xf>
    <xf numFmtId="14" fontId="6" fillId="0" borderId="2" xfId="0" applyNumberFormat="1" applyFont="1" applyBorder="1"/>
    <xf numFmtId="0" fontId="6" fillId="0" borderId="18" xfId="0" applyFont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4" fontId="6" fillId="0" borderId="13" xfId="0" applyNumberFormat="1" applyFont="1" applyBorder="1" applyAlignment="1">
      <alignment horizontal="right"/>
    </xf>
    <xf numFmtId="14" fontId="6" fillId="0" borderId="7" xfId="0" applyNumberFormat="1" applyFont="1" applyBorder="1"/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1" fillId="0" borderId="0" xfId="0" applyFont="1"/>
    <xf numFmtId="4" fontId="7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8" fillId="0" borderId="1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6" fillId="0" borderId="2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14" fontId="6" fillId="0" borderId="2" xfId="0" applyNumberFormat="1" applyFont="1" applyBorder="1"/>
    <xf numFmtId="4" fontId="8" fillId="0" borderId="29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5" fillId="0" borderId="20" xfId="0" applyNumberFormat="1" applyFont="1" applyBorder="1" applyAlignment="1">
      <alignment horizontal="center" vertical="top"/>
    </xf>
    <xf numFmtId="0" fontId="5" fillId="0" borderId="25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/>
    <xf numFmtId="0" fontId="0" fillId="0" borderId="0" xfId="0" applyFont="1" applyBorder="1" applyAlignment="1">
      <alignment wrapText="1"/>
    </xf>
    <xf numFmtId="4" fontId="0" fillId="0" borderId="0" xfId="0" applyNumberFormat="1" applyBorder="1"/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7"/>
  <sheetViews>
    <sheetView tabSelected="1" topLeftCell="A151" workbookViewId="0">
      <selection activeCell="D173" sqref="D173"/>
    </sheetView>
  </sheetViews>
  <sheetFormatPr defaultRowHeight="15" x14ac:dyDescent="0.25"/>
  <cols>
    <col min="1" max="1" width="15.42578125" customWidth="1"/>
    <col min="2" max="2" width="24.5703125" style="3" customWidth="1"/>
    <col min="3" max="3" width="14.85546875" style="2" customWidth="1"/>
    <col min="4" max="4" width="13.7109375" style="2" customWidth="1"/>
    <col min="5" max="5" width="14" style="2" customWidth="1"/>
    <col min="6" max="6" width="16.28515625" style="1" customWidth="1"/>
    <col min="7" max="7" width="17.7109375" customWidth="1"/>
  </cols>
  <sheetData>
    <row r="1" spans="1:13" ht="18" x14ac:dyDescent="0.25">
      <c r="A1" s="203" t="s">
        <v>26</v>
      </c>
      <c r="B1" s="203"/>
      <c r="C1" s="203"/>
      <c r="D1" s="203"/>
      <c r="E1" s="203"/>
      <c r="F1" s="203"/>
      <c r="I1" s="72"/>
      <c r="J1" s="73"/>
      <c r="K1" s="212"/>
      <c r="L1" s="212"/>
      <c r="M1" s="74"/>
    </row>
    <row r="2" spans="1:13" ht="18.75" thickBot="1" x14ac:dyDescent="0.3">
      <c r="A2" s="204" t="s">
        <v>44</v>
      </c>
      <c r="B2" s="204"/>
      <c r="C2" s="204"/>
      <c r="D2" s="204"/>
      <c r="E2" s="204"/>
      <c r="F2" s="204"/>
      <c r="I2" s="72"/>
      <c r="J2" s="73"/>
      <c r="K2" s="212"/>
      <c r="L2" s="212"/>
      <c r="M2" s="74"/>
    </row>
    <row r="3" spans="1:13" ht="39.6" customHeight="1" x14ac:dyDescent="0.25">
      <c r="A3" s="205" t="s">
        <v>27</v>
      </c>
      <c r="B3" s="206"/>
      <c r="C3" s="78" t="s">
        <v>22</v>
      </c>
      <c r="D3" s="207" t="s">
        <v>24</v>
      </c>
      <c r="E3" s="208"/>
      <c r="F3" s="209"/>
      <c r="I3" s="72"/>
      <c r="J3" s="73"/>
      <c r="K3" s="212"/>
      <c r="L3" s="212"/>
      <c r="M3" s="74"/>
    </row>
    <row r="4" spans="1:13" ht="45" x14ac:dyDescent="0.25">
      <c r="A4" s="210" t="s">
        <v>28</v>
      </c>
      <c r="B4" s="211"/>
      <c r="C4" s="21" t="s">
        <v>21</v>
      </c>
      <c r="D4" s="218" t="s">
        <v>9</v>
      </c>
      <c r="E4" s="219"/>
      <c r="F4" s="79" t="s">
        <v>23</v>
      </c>
      <c r="I4" s="72"/>
      <c r="J4" s="73"/>
      <c r="K4" s="212"/>
      <c r="L4" s="212"/>
      <c r="M4" s="74"/>
    </row>
    <row r="5" spans="1:13" ht="15" customHeight="1" x14ac:dyDescent="0.25">
      <c r="A5" s="48">
        <v>1</v>
      </c>
      <c r="B5" s="220" t="s">
        <v>14</v>
      </c>
      <c r="C5" s="221"/>
      <c r="D5" s="221"/>
      <c r="E5" s="222"/>
      <c r="F5" s="43"/>
      <c r="I5" s="72"/>
      <c r="J5" s="73"/>
      <c r="K5" s="212"/>
      <c r="L5" s="212"/>
      <c r="M5" s="74"/>
    </row>
    <row r="6" spans="1:13" ht="15" customHeight="1" x14ac:dyDescent="0.25">
      <c r="A6" s="48">
        <v>2</v>
      </c>
      <c r="B6" s="220" t="s">
        <v>15</v>
      </c>
      <c r="C6" s="221"/>
      <c r="D6" s="221"/>
      <c r="E6" s="222"/>
      <c r="F6" s="43"/>
      <c r="I6" s="75"/>
      <c r="J6" s="76"/>
      <c r="K6" s="216"/>
      <c r="L6" s="216"/>
      <c r="M6" s="77"/>
    </row>
    <row r="7" spans="1:13" ht="18" customHeight="1" x14ac:dyDescent="0.25">
      <c r="A7" s="48">
        <v>3</v>
      </c>
      <c r="B7" s="220" t="s">
        <v>45</v>
      </c>
      <c r="C7" s="221"/>
      <c r="D7" s="221"/>
      <c r="E7" s="222"/>
      <c r="F7" s="50">
        <v>3050087.7</v>
      </c>
    </row>
    <row r="8" spans="1:13" ht="20.45" customHeight="1" thickBot="1" x14ac:dyDescent="0.3">
      <c r="A8" s="49">
        <v>4</v>
      </c>
      <c r="B8" s="223" t="s">
        <v>46</v>
      </c>
      <c r="C8" s="224"/>
      <c r="D8" s="224"/>
      <c r="E8" s="225"/>
      <c r="F8" s="24">
        <v>2526783.81</v>
      </c>
    </row>
    <row r="9" spans="1:13" ht="15.75" thickBot="1" x14ac:dyDescent="0.3">
      <c r="A9" s="11"/>
      <c r="B9" s="12"/>
      <c r="C9" s="13"/>
      <c r="D9" s="13"/>
      <c r="E9" s="13"/>
      <c r="F9" s="14"/>
    </row>
    <row r="10" spans="1:13" ht="19.5" thickBot="1" x14ac:dyDescent="0.35">
      <c r="A10" s="9"/>
      <c r="B10" s="189" t="s">
        <v>25</v>
      </c>
      <c r="C10" s="190"/>
      <c r="D10" s="190"/>
      <c r="E10" s="190"/>
      <c r="F10" s="217"/>
    </row>
    <row r="11" spans="1:13" ht="15.75" thickBot="1" x14ac:dyDescent="0.3">
      <c r="A11" s="25"/>
      <c r="B11" s="26" t="s">
        <v>29</v>
      </c>
      <c r="C11" s="26" t="s">
        <v>30</v>
      </c>
      <c r="D11" s="27" t="s">
        <v>31</v>
      </c>
      <c r="E11" s="69"/>
      <c r="F11" s="28" t="s">
        <v>19</v>
      </c>
    </row>
    <row r="12" spans="1:13" x14ac:dyDescent="0.25">
      <c r="A12" s="193" t="s">
        <v>16</v>
      </c>
      <c r="B12" s="194"/>
      <c r="C12" s="194"/>
      <c r="D12" s="194"/>
      <c r="E12" s="194"/>
      <c r="F12" s="194"/>
      <c r="G12" s="4"/>
    </row>
    <row r="13" spans="1:13" ht="28.15" customHeight="1" x14ac:dyDescent="0.25">
      <c r="A13" s="17"/>
      <c r="B13" s="41" t="s">
        <v>6</v>
      </c>
      <c r="C13" s="20" t="s">
        <v>32</v>
      </c>
      <c r="D13" s="174">
        <v>8082.08</v>
      </c>
      <c r="E13" s="175"/>
      <c r="F13" s="18">
        <f>D13*2.25</f>
        <v>18184.68</v>
      </c>
    </row>
    <row r="14" spans="1:13" ht="27" customHeight="1" x14ac:dyDescent="0.25">
      <c r="A14" s="17"/>
      <c r="B14" s="39" t="s">
        <v>10</v>
      </c>
      <c r="C14" s="42" t="s">
        <v>33</v>
      </c>
      <c r="D14" s="182">
        <v>1.5</v>
      </c>
      <c r="E14" s="183"/>
      <c r="F14" s="18">
        <v>1302.25</v>
      </c>
    </row>
    <row r="15" spans="1:13" ht="27" customHeight="1" x14ac:dyDescent="0.25">
      <c r="A15" s="17"/>
      <c r="B15" s="51" t="s">
        <v>35</v>
      </c>
      <c r="C15" s="52" t="s">
        <v>32</v>
      </c>
      <c r="D15" s="176">
        <v>8082.08</v>
      </c>
      <c r="E15" s="177"/>
      <c r="F15" s="53">
        <f>D15*1.9</f>
        <v>15355.951999999999</v>
      </c>
    </row>
    <row r="16" spans="1:13" ht="27" customHeight="1" x14ac:dyDescent="0.25">
      <c r="A16" s="17"/>
      <c r="B16" s="51" t="s">
        <v>36</v>
      </c>
      <c r="C16" s="52" t="s">
        <v>32</v>
      </c>
      <c r="D16" s="176">
        <v>8082.08</v>
      </c>
      <c r="E16" s="177"/>
      <c r="F16" s="53">
        <f>D16*2.4</f>
        <v>19396.991999999998</v>
      </c>
    </row>
    <row r="17" spans="1:12" ht="41.25" customHeight="1" x14ac:dyDescent="0.25">
      <c r="A17" s="17"/>
      <c r="B17" s="51" t="s">
        <v>66</v>
      </c>
      <c r="C17" s="52"/>
      <c r="D17" s="176"/>
      <c r="E17" s="177"/>
      <c r="F17" s="54">
        <v>18605.990000000002</v>
      </c>
    </row>
    <row r="18" spans="1:12" ht="21.75" customHeight="1" x14ac:dyDescent="0.25">
      <c r="A18" s="17"/>
      <c r="B18" s="45" t="s">
        <v>65</v>
      </c>
      <c r="C18" s="47" t="s">
        <v>34</v>
      </c>
      <c r="D18" s="138">
        <v>8</v>
      </c>
      <c r="E18" s="139"/>
      <c r="F18" s="120">
        <f>D18*230</f>
        <v>1840</v>
      </c>
    </row>
    <row r="19" spans="1:12" ht="15.75" thickBot="1" x14ac:dyDescent="0.3">
      <c r="A19" s="49"/>
      <c r="B19" s="184" t="s">
        <v>20</v>
      </c>
      <c r="C19" s="185"/>
      <c r="D19" s="185"/>
      <c r="E19" s="186"/>
      <c r="F19" s="22">
        <f>SUM(F12:F18)</f>
        <v>74685.864000000001</v>
      </c>
    </row>
    <row r="20" spans="1:12" ht="15.75" thickBot="1" x14ac:dyDescent="0.3">
      <c r="A20" s="200" t="s">
        <v>17</v>
      </c>
      <c r="B20" s="201"/>
      <c r="C20" s="201"/>
      <c r="D20" s="201"/>
      <c r="E20" s="202"/>
      <c r="F20" s="202"/>
      <c r="G20" s="7"/>
    </row>
    <row r="21" spans="1:12" ht="28.5" customHeight="1" x14ac:dyDescent="0.25">
      <c r="A21" s="35"/>
      <c r="B21" s="31" t="s">
        <v>67</v>
      </c>
      <c r="C21" s="32"/>
      <c r="D21" s="195"/>
      <c r="E21" s="196"/>
      <c r="F21" s="123">
        <v>5518.63</v>
      </c>
    </row>
    <row r="22" spans="1:12" ht="26.45" customHeight="1" x14ac:dyDescent="0.25">
      <c r="A22" s="19"/>
      <c r="B22" s="29" t="s">
        <v>68</v>
      </c>
      <c r="C22" s="30"/>
      <c r="D22" s="197"/>
      <c r="E22" s="198"/>
      <c r="F22" s="124">
        <v>31700</v>
      </c>
    </row>
    <row r="23" spans="1:12" ht="40.15" customHeight="1" x14ac:dyDescent="0.25">
      <c r="A23" s="34"/>
      <c r="B23" s="29" t="s">
        <v>66</v>
      </c>
      <c r="C23" s="30"/>
      <c r="D23" s="199"/>
      <c r="E23" s="199"/>
      <c r="F23" s="124">
        <v>9200</v>
      </c>
    </row>
    <row r="24" spans="1:12" ht="25.15" customHeight="1" x14ac:dyDescent="0.25">
      <c r="A24" s="17"/>
      <c r="B24" s="40" t="s">
        <v>6</v>
      </c>
      <c r="C24" s="20" t="s">
        <v>32</v>
      </c>
      <c r="D24" s="174">
        <v>8082.08</v>
      </c>
      <c r="E24" s="175"/>
      <c r="F24" s="18">
        <f>D24*2.25</f>
        <v>18184.68</v>
      </c>
    </row>
    <row r="25" spans="1:12" ht="27.6" customHeight="1" x14ac:dyDescent="0.25">
      <c r="A25" s="17"/>
      <c r="B25" s="38" t="s">
        <v>10</v>
      </c>
      <c r="C25" s="42" t="s">
        <v>33</v>
      </c>
      <c r="D25" s="182">
        <v>1.5</v>
      </c>
      <c r="E25" s="183"/>
      <c r="F25" s="18">
        <v>1302.25</v>
      </c>
    </row>
    <row r="26" spans="1:12" ht="27.6" customHeight="1" x14ac:dyDescent="0.25">
      <c r="A26" s="17"/>
      <c r="B26" s="51" t="s">
        <v>35</v>
      </c>
      <c r="C26" s="52" t="s">
        <v>32</v>
      </c>
      <c r="D26" s="176">
        <v>8082.08</v>
      </c>
      <c r="E26" s="177"/>
      <c r="F26" s="53">
        <f>D26*1.9</f>
        <v>15355.951999999999</v>
      </c>
    </row>
    <row r="27" spans="1:12" ht="27.6" customHeight="1" x14ac:dyDescent="0.25">
      <c r="A27" s="17"/>
      <c r="B27" s="51" t="s">
        <v>36</v>
      </c>
      <c r="C27" s="52" t="s">
        <v>32</v>
      </c>
      <c r="D27" s="176">
        <v>8082.08</v>
      </c>
      <c r="E27" s="177"/>
      <c r="F27" s="53">
        <f>D27*2.4</f>
        <v>19396.991999999998</v>
      </c>
    </row>
    <row r="28" spans="1:12" ht="18" customHeight="1" x14ac:dyDescent="0.25">
      <c r="A28" s="17"/>
      <c r="B28" s="45" t="s">
        <v>65</v>
      </c>
      <c r="C28" s="47" t="s">
        <v>34</v>
      </c>
      <c r="D28" s="138">
        <v>10</v>
      </c>
      <c r="E28" s="139"/>
      <c r="F28" s="120">
        <f>D28*230</f>
        <v>2300</v>
      </c>
    </row>
    <row r="29" spans="1:12" ht="15.75" thickBot="1" x14ac:dyDescent="0.3">
      <c r="A29" s="49"/>
      <c r="B29" s="184" t="s">
        <v>20</v>
      </c>
      <c r="C29" s="185"/>
      <c r="D29" s="185"/>
      <c r="E29" s="186"/>
      <c r="F29" s="22">
        <f>SUM(F21:F28)</f>
        <v>102958.504</v>
      </c>
    </row>
    <row r="30" spans="1:12" ht="21" customHeight="1" thickBot="1" x14ac:dyDescent="0.3">
      <c r="A30" s="189" t="s">
        <v>18</v>
      </c>
      <c r="B30" s="190"/>
      <c r="C30" s="190"/>
      <c r="D30" s="190"/>
      <c r="E30" s="190"/>
      <c r="F30" s="190"/>
      <c r="G30" s="4"/>
    </row>
    <row r="31" spans="1:12" ht="24" customHeight="1" x14ac:dyDescent="0.25">
      <c r="A31" s="36"/>
      <c r="B31" s="44" t="s">
        <v>6</v>
      </c>
      <c r="C31" s="33" t="s">
        <v>32</v>
      </c>
      <c r="D31" s="191">
        <v>8082.08</v>
      </c>
      <c r="E31" s="192"/>
      <c r="F31" s="37">
        <f>D31*2.25</f>
        <v>18184.68</v>
      </c>
      <c r="J31" s="4"/>
      <c r="K31" s="5"/>
      <c r="L31" s="4"/>
    </row>
    <row r="32" spans="1:12" ht="32.25" customHeight="1" x14ac:dyDescent="0.25">
      <c r="A32" s="17"/>
      <c r="B32" s="38" t="s">
        <v>69</v>
      </c>
      <c r="C32" s="42"/>
      <c r="D32" s="182"/>
      <c r="E32" s="183"/>
      <c r="F32" s="18">
        <v>4600</v>
      </c>
      <c r="J32" s="4"/>
      <c r="K32" s="5"/>
      <c r="L32" s="4"/>
    </row>
    <row r="33" spans="1:12" ht="18" customHeight="1" x14ac:dyDescent="0.25">
      <c r="A33" s="17"/>
      <c r="B33" s="29" t="s">
        <v>67</v>
      </c>
      <c r="C33" s="30"/>
      <c r="D33" s="140"/>
      <c r="E33" s="141"/>
      <c r="F33" s="18">
        <v>14886.68</v>
      </c>
      <c r="J33" s="4"/>
      <c r="K33" s="5"/>
      <c r="L33" s="4"/>
    </row>
    <row r="34" spans="1:12" ht="42" customHeight="1" x14ac:dyDescent="0.25">
      <c r="A34" s="17"/>
      <c r="B34" s="29" t="s">
        <v>66</v>
      </c>
      <c r="C34" s="30"/>
      <c r="D34" s="140"/>
      <c r="E34" s="141"/>
      <c r="F34" s="18">
        <v>9200</v>
      </c>
      <c r="J34" s="4"/>
      <c r="K34" s="5"/>
      <c r="L34" s="4"/>
    </row>
    <row r="35" spans="1:12" ht="28.15" customHeight="1" x14ac:dyDescent="0.25">
      <c r="A35" s="17"/>
      <c r="B35" s="51" t="s">
        <v>35</v>
      </c>
      <c r="C35" s="52" t="s">
        <v>32</v>
      </c>
      <c r="D35" s="176">
        <v>8082.08</v>
      </c>
      <c r="E35" s="177"/>
      <c r="F35" s="53">
        <f>D35*1.9</f>
        <v>15355.951999999999</v>
      </c>
      <c r="J35" s="4"/>
      <c r="K35" s="5"/>
      <c r="L35" s="4"/>
    </row>
    <row r="36" spans="1:12" ht="28.15" customHeight="1" x14ac:dyDescent="0.25">
      <c r="A36" s="17"/>
      <c r="B36" s="51" t="s">
        <v>36</v>
      </c>
      <c r="C36" s="52" t="s">
        <v>32</v>
      </c>
      <c r="D36" s="176">
        <v>8082.08</v>
      </c>
      <c r="E36" s="177"/>
      <c r="F36" s="53">
        <f>D36*2.4</f>
        <v>19396.991999999998</v>
      </c>
      <c r="J36" s="4"/>
      <c r="K36" s="5"/>
      <c r="L36" s="4"/>
    </row>
    <row r="37" spans="1:12" ht="17.25" customHeight="1" x14ac:dyDescent="0.25">
      <c r="A37" s="17"/>
      <c r="B37" s="45" t="s">
        <v>65</v>
      </c>
      <c r="C37" s="47" t="s">
        <v>34</v>
      </c>
      <c r="D37" s="138">
        <v>8</v>
      </c>
      <c r="E37" s="139"/>
      <c r="F37" s="120">
        <f>D37*230</f>
        <v>1840</v>
      </c>
      <c r="J37" s="4"/>
      <c r="K37" s="5"/>
      <c r="L37" s="4"/>
    </row>
    <row r="38" spans="1:12" ht="26.45" customHeight="1" x14ac:dyDescent="0.25">
      <c r="A38" s="17"/>
      <c r="B38" s="38" t="s">
        <v>10</v>
      </c>
      <c r="C38" s="42" t="s">
        <v>33</v>
      </c>
      <c r="D38" s="182">
        <v>1.5</v>
      </c>
      <c r="E38" s="183"/>
      <c r="F38" s="18">
        <v>1302.25</v>
      </c>
      <c r="J38" s="4"/>
      <c r="K38" s="5"/>
      <c r="L38" s="4"/>
    </row>
    <row r="39" spans="1:12" ht="23.25" customHeight="1" thickBot="1" x14ac:dyDescent="0.3">
      <c r="A39" s="49"/>
      <c r="B39" s="184" t="s">
        <v>20</v>
      </c>
      <c r="C39" s="185"/>
      <c r="D39" s="185"/>
      <c r="E39" s="186"/>
      <c r="F39" s="22">
        <f>SUM(F31:F38)</f>
        <v>84766.554000000004</v>
      </c>
    </row>
    <row r="40" spans="1:12" ht="23.25" customHeight="1" thickBot="1" x14ac:dyDescent="0.3">
      <c r="A40" s="187" t="s">
        <v>37</v>
      </c>
      <c r="B40" s="188"/>
      <c r="C40" s="188"/>
      <c r="D40" s="188"/>
      <c r="E40" s="188"/>
      <c r="F40" s="188"/>
    </row>
    <row r="41" spans="1:12" ht="32.25" customHeight="1" x14ac:dyDescent="0.25">
      <c r="A41" s="55"/>
      <c r="B41" s="38" t="s">
        <v>69</v>
      </c>
      <c r="C41" s="42"/>
      <c r="D41" s="182"/>
      <c r="E41" s="183"/>
      <c r="F41" s="80">
        <v>39.72</v>
      </c>
    </row>
    <row r="42" spans="1:12" ht="12.75" customHeight="1" x14ac:dyDescent="0.25">
      <c r="A42" s="56"/>
      <c r="B42" s="29" t="s">
        <v>67</v>
      </c>
      <c r="C42" s="30"/>
      <c r="D42" s="140"/>
      <c r="E42" s="141"/>
      <c r="F42" s="81">
        <v>16359.73</v>
      </c>
    </row>
    <row r="43" spans="1:12" ht="32.25" customHeight="1" x14ac:dyDescent="0.25">
      <c r="A43" s="56"/>
      <c r="B43" s="29" t="s">
        <v>68</v>
      </c>
      <c r="C43" s="30"/>
      <c r="D43" s="125"/>
      <c r="E43" s="126"/>
      <c r="F43" s="81">
        <v>4650</v>
      </c>
    </row>
    <row r="44" spans="1:12" ht="40.5" customHeight="1" x14ac:dyDescent="0.25">
      <c r="A44" s="56"/>
      <c r="B44" s="29" t="s">
        <v>66</v>
      </c>
      <c r="C44" s="30"/>
      <c r="D44" s="140"/>
      <c r="E44" s="141"/>
      <c r="F44" s="81">
        <v>9200</v>
      </c>
    </row>
    <row r="45" spans="1:12" ht="23.25" customHeight="1" x14ac:dyDescent="0.25">
      <c r="A45" s="57"/>
      <c r="B45" s="46" t="s">
        <v>6</v>
      </c>
      <c r="C45" s="47" t="s">
        <v>32</v>
      </c>
      <c r="D45" s="138">
        <v>8082.08</v>
      </c>
      <c r="E45" s="139"/>
      <c r="F45" s="54">
        <f>D45*2.25</f>
        <v>18184.68</v>
      </c>
    </row>
    <row r="46" spans="1:12" ht="26.25" customHeight="1" x14ac:dyDescent="0.25">
      <c r="A46" s="57"/>
      <c r="B46" s="51" t="s">
        <v>10</v>
      </c>
      <c r="C46" s="52" t="s">
        <v>33</v>
      </c>
      <c r="D46" s="176">
        <v>1.5</v>
      </c>
      <c r="E46" s="177"/>
      <c r="F46" s="54">
        <v>3415.55</v>
      </c>
    </row>
    <row r="47" spans="1:12" ht="27" customHeight="1" x14ac:dyDescent="0.25">
      <c r="A47" s="57"/>
      <c r="B47" s="51" t="s">
        <v>35</v>
      </c>
      <c r="C47" s="52" t="s">
        <v>32</v>
      </c>
      <c r="D47" s="176">
        <v>8082.08</v>
      </c>
      <c r="E47" s="177"/>
      <c r="F47" s="53">
        <f>D47*1.9</f>
        <v>15355.951999999999</v>
      </c>
    </row>
    <row r="48" spans="1:12" ht="27" customHeight="1" x14ac:dyDescent="0.25">
      <c r="A48" s="57"/>
      <c r="B48" s="51" t="s">
        <v>36</v>
      </c>
      <c r="C48" s="52" t="s">
        <v>32</v>
      </c>
      <c r="D48" s="176">
        <v>8082.08</v>
      </c>
      <c r="E48" s="177"/>
      <c r="F48" s="53">
        <f>D48*2.4</f>
        <v>19396.991999999998</v>
      </c>
    </row>
    <row r="49" spans="1:6" ht="23.25" customHeight="1" x14ac:dyDescent="0.25">
      <c r="A49" s="57"/>
      <c r="B49" s="45" t="s">
        <v>65</v>
      </c>
      <c r="C49" s="47" t="s">
        <v>34</v>
      </c>
      <c r="D49" s="138">
        <v>12</v>
      </c>
      <c r="E49" s="139"/>
      <c r="F49" s="120">
        <f>D49*230</f>
        <v>2760</v>
      </c>
    </row>
    <row r="50" spans="1:6" ht="23.25" customHeight="1" thickBot="1" x14ac:dyDescent="0.3">
      <c r="A50" s="23"/>
      <c r="B50" s="181" t="s">
        <v>20</v>
      </c>
      <c r="C50" s="178"/>
      <c r="D50" s="178"/>
      <c r="E50" s="179"/>
      <c r="F50" s="24">
        <f>SUM(F41:F49)</f>
        <v>89362.624000000011</v>
      </c>
    </row>
    <row r="51" spans="1:6" ht="23.25" customHeight="1" thickBot="1" x14ac:dyDescent="0.3">
      <c r="A51" s="213" t="s">
        <v>38</v>
      </c>
      <c r="B51" s="214"/>
      <c r="C51" s="214"/>
      <c r="D51" s="214"/>
      <c r="E51" s="215"/>
      <c r="F51" s="215"/>
    </row>
    <row r="52" spans="1:6" ht="33" customHeight="1" x14ac:dyDescent="0.25">
      <c r="A52" s="59"/>
      <c r="B52" s="127" t="s">
        <v>69</v>
      </c>
      <c r="C52" s="128"/>
      <c r="D52" s="226"/>
      <c r="E52" s="227"/>
      <c r="F52" s="123">
        <v>1400</v>
      </c>
    </row>
    <row r="53" spans="1:6" ht="16.5" customHeight="1" x14ac:dyDescent="0.25">
      <c r="A53" s="60"/>
      <c r="B53" s="29" t="s">
        <v>67</v>
      </c>
      <c r="C53" s="30"/>
      <c r="D53" s="140"/>
      <c r="E53" s="141"/>
      <c r="F53" s="124">
        <v>8624.89</v>
      </c>
    </row>
    <row r="54" spans="1:6" ht="41.25" customHeight="1" x14ac:dyDescent="0.25">
      <c r="A54" s="60"/>
      <c r="B54" s="29" t="s">
        <v>66</v>
      </c>
      <c r="C54" s="30"/>
      <c r="D54" s="140"/>
      <c r="E54" s="141"/>
      <c r="F54" s="61">
        <v>44980</v>
      </c>
    </row>
    <row r="55" spans="1:6" ht="23.25" customHeight="1" x14ac:dyDescent="0.25">
      <c r="A55" s="62"/>
      <c r="B55" s="63" t="s">
        <v>6</v>
      </c>
      <c r="C55" s="47" t="s">
        <v>32</v>
      </c>
      <c r="D55" s="138">
        <v>8082.08</v>
      </c>
      <c r="E55" s="139"/>
      <c r="F55" s="53">
        <f>D55*2.25</f>
        <v>18184.68</v>
      </c>
    </row>
    <row r="56" spans="1:6" ht="24.75" customHeight="1" x14ac:dyDescent="0.25">
      <c r="A56" s="62"/>
      <c r="B56" s="58" t="s">
        <v>10</v>
      </c>
      <c r="C56" s="52" t="s">
        <v>33</v>
      </c>
      <c r="D56" s="176">
        <v>1.5</v>
      </c>
      <c r="E56" s="177"/>
      <c r="F56" s="53">
        <v>3415.55</v>
      </c>
    </row>
    <row r="57" spans="1:6" ht="29.25" customHeight="1" x14ac:dyDescent="0.25">
      <c r="A57" s="62"/>
      <c r="B57" s="51" t="s">
        <v>35</v>
      </c>
      <c r="C57" s="52" t="s">
        <v>32</v>
      </c>
      <c r="D57" s="176">
        <v>8082.08</v>
      </c>
      <c r="E57" s="177"/>
      <c r="F57" s="53">
        <f>D57*1.9</f>
        <v>15355.951999999999</v>
      </c>
    </row>
    <row r="58" spans="1:6" ht="27.75" customHeight="1" x14ac:dyDescent="0.25">
      <c r="A58" s="62"/>
      <c r="B58" s="51" t="s">
        <v>36</v>
      </c>
      <c r="C58" s="52" t="s">
        <v>32</v>
      </c>
      <c r="D58" s="176">
        <v>8082.08</v>
      </c>
      <c r="E58" s="177"/>
      <c r="F58" s="53">
        <f>D58*2.4</f>
        <v>19396.991999999998</v>
      </c>
    </row>
    <row r="59" spans="1:6" ht="18.75" customHeight="1" x14ac:dyDescent="0.25">
      <c r="A59" s="62"/>
      <c r="B59" s="45" t="s">
        <v>65</v>
      </c>
      <c r="C59" s="47" t="s">
        <v>34</v>
      </c>
      <c r="D59" s="138">
        <v>6</v>
      </c>
      <c r="E59" s="139"/>
      <c r="F59" s="120">
        <f>D59*230</f>
        <v>1380</v>
      </c>
    </row>
    <row r="60" spans="1:6" ht="23.25" customHeight="1" thickBot="1" x14ac:dyDescent="0.3">
      <c r="A60" s="23"/>
      <c r="B60" s="181" t="s">
        <v>20</v>
      </c>
      <c r="C60" s="178"/>
      <c r="D60" s="178"/>
      <c r="E60" s="179"/>
      <c r="F60" s="24">
        <f>SUM(F52:F59)</f>
        <v>112738.06400000001</v>
      </c>
    </row>
    <row r="61" spans="1:6" ht="23.25" customHeight="1" thickBot="1" x14ac:dyDescent="0.3">
      <c r="A61" s="136" t="s">
        <v>39</v>
      </c>
      <c r="B61" s="137"/>
      <c r="C61" s="137"/>
      <c r="D61" s="137"/>
      <c r="E61" s="137"/>
      <c r="F61" s="137"/>
    </row>
    <row r="62" spans="1:6" ht="27" customHeight="1" x14ac:dyDescent="0.25">
      <c r="A62" s="64"/>
      <c r="B62" s="127" t="s">
        <v>69</v>
      </c>
      <c r="C62" s="128"/>
      <c r="D62" s="226"/>
      <c r="E62" s="227"/>
      <c r="F62" s="121">
        <v>1131.43</v>
      </c>
    </row>
    <row r="63" spans="1:6" ht="15" customHeight="1" x14ac:dyDescent="0.25">
      <c r="A63" s="65"/>
      <c r="B63" s="29" t="s">
        <v>67</v>
      </c>
      <c r="C63" s="30"/>
      <c r="D63" s="140"/>
      <c r="E63" s="141"/>
      <c r="F63" s="82">
        <v>5160</v>
      </c>
    </row>
    <row r="64" spans="1:6" ht="44.25" customHeight="1" x14ac:dyDescent="0.25">
      <c r="A64" s="60"/>
      <c r="B64" s="29" t="s">
        <v>66</v>
      </c>
      <c r="C64" s="30"/>
      <c r="D64" s="140"/>
      <c r="E64" s="141"/>
      <c r="F64" s="54">
        <v>9200</v>
      </c>
    </row>
    <row r="65" spans="1:6" ht="27" customHeight="1" x14ac:dyDescent="0.25">
      <c r="A65" s="129"/>
      <c r="B65" s="63" t="s">
        <v>6</v>
      </c>
      <c r="C65" s="47" t="s">
        <v>32</v>
      </c>
      <c r="D65" s="138">
        <v>8082.08</v>
      </c>
      <c r="E65" s="139"/>
      <c r="F65" s="53">
        <f>D65*2.25</f>
        <v>18184.68</v>
      </c>
    </row>
    <row r="66" spans="1:6" ht="27" customHeight="1" x14ac:dyDescent="0.25">
      <c r="A66" s="62"/>
      <c r="B66" s="51" t="s">
        <v>35</v>
      </c>
      <c r="C66" s="52" t="s">
        <v>32</v>
      </c>
      <c r="D66" s="176">
        <v>8082.08</v>
      </c>
      <c r="E66" s="177"/>
      <c r="F66" s="53">
        <f>D66*1.9</f>
        <v>15355.951999999999</v>
      </c>
    </row>
    <row r="67" spans="1:6" ht="26.25" customHeight="1" x14ac:dyDescent="0.25">
      <c r="A67" s="62"/>
      <c r="B67" s="51" t="s">
        <v>36</v>
      </c>
      <c r="C67" s="52" t="s">
        <v>32</v>
      </c>
      <c r="D67" s="176">
        <v>8082.08</v>
      </c>
      <c r="E67" s="177"/>
      <c r="F67" s="53">
        <f>D67*2.4</f>
        <v>19396.991999999998</v>
      </c>
    </row>
    <row r="68" spans="1:6" ht="21.75" customHeight="1" x14ac:dyDescent="0.25">
      <c r="A68" s="62"/>
      <c r="B68" s="45" t="s">
        <v>65</v>
      </c>
      <c r="C68" s="47" t="s">
        <v>34</v>
      </c>
      <c r="D68" s="138">
        <v>4</v>
      </c>
      <c r="E68" s="139"/>
      <c r="F68" s="120">
        <f>D68*230</f>
        <v>920</v>
      </c>
    </row>
    <row r="69" spans="1:6" ht="27" customHeight="1" x14ac:dyDescent="0.25">
      <c r="A69" s="62"/>
      <c r="B69" s="58" t="s">
        <v>10</v>
      </c>
      <c r="C69" s="52" t="s">
        <v>33</v>
      </c>
      <c r="D69" s="176">
        <v>1.5</v>
      </c>
      <c r="E69" s="177"/>
      <c r="F69" s="53">
        <v>3415.55</v>
      </c>
    </row>
    <row r="70" spans="1:6" ht="23.25" customHeight="1" thickBot="1" x14ac:dyDescent="0.3">
      <c r="A70" s="23"/>
      <c r="B70" s="181" t="s">
        <v>20</v>
      </c>
      <c r="C70" s="178"/>
      <c r="D70" s="178"/>
      <c r="E70" s="179"/>
      <c r="F70" s="24">
        <f>SUM(F62:F69)</f>
        <v>72764.604000000007</v>
      </c>
    </row>
    <row r="71" spans="1:6" ht="23.25" customHeight="1" thickBot="1" x14ac:dyDescent="0.3">
      <c r="A71" s="187" t="s">
        <v>40</v>
      </c>
      <c r="B71" s="188"/>
      <c r="C71" s="188"/>
      <c r="D71" s="188"/>
      <c r="E71" s="188"/>
      <c r="F71" s="188"/>
    </row>
    <row r="72" spans="1:6" ht="33" customHeight="1" x14ac:dyDescent="0.25">
      <c r="A72" s="64"/>
      <c r="B72" s="38" t="s">
        <v>69</v>
      </c>
      <c r="C72" s="42"/>
      <c r="D72" s="182"/>
      <c r="E72" s="183"/>
      <c r="F72" s="80">
        <v>14895.71</v>
      </c>
    </row>
    <row r="73" spans="1:6" ht="16.5" customHeight="1" x14ac:dyDescent="0.25">
      <c r="A73" s="66"/>
      <c r="B73" s="29" t="s">
        <v>67</v>
      </c>
      <c r="C73" s="30"/>
      <c r="D73" s="140"/>
      <c r="E73" s="141"/>
      <c r="F73" s="81">
        <v>4605.93</v>
      </c>
    </row>
    <row r="74" spans="1:6" ht="25.5" customHeight="1" x14ac:dyDescent="0.25">
      <c r="A74" s="66"/>
      <c r="B74" s="29" t="s">
        <v>68</v>
      </c>
      <c r="C74" s="30"/>
      <c r="D74" s="125"/>
      <c r="E74" s="126"/>
      <c r="F74" s="81">
        <v>4014.64</v>
      </c>
    </row>
    <row r="75" spans="1:6" ht="45" customHeight="1" x14ac:dyDescent="0.25">
      <c r="A75" s="66"/>
      <c r="B75" s="29" t="s">
        <v>66</v>
      </c>
      <c r="C75" s="30"/>
      <c r="D75" s="140"/>
      <c r="E75" s="141"/>
      <c r="F75" s="81">
        <v>10200</v>
      </c>
    </row>
    <row r="76" spans="1:6" ht="25.5" customHeight="1" x14ac:dyDescent="0.25">
      <c r="A76" s="66"/>
      <c r="B76" s="51" t="s">
        <v>35</v>
      </c>
      <c r="C76" s="52" t="s">
        <v>32</v>
      </c>
      <c r="D76" s="176">
        <v>8082.08</v>
      </c>
      <c r="E76" s="177"/>
      <c r="F76" s="53">
        <f>D76*1.9</f>
        <v>15355.951999999999</v>
      </c>
    </row>
    <row r="77" spans="1:6" ht="26.25" customHeight="1" x14ac:dyDescent="0.25">
      <c r="A77" s="66"/>
      <c r="B77" s="51" t="s">
        <v>36</v>
      </c>
      <c r="C77" s="52" t="s">
        <v>32</v>
      </c>
      <c r="D77" s="176">
        <v>8082.08</v>
      </c>
      <c r="E77" s="177"/>
      <c r="F77" s="53">
        <f>D77*2.4</f>
        <v>19396.991999999998</v>
      </c>
    </row>
    <row r="78" spans="1:6" ht="23.25" customHeight="1" x14ac:dyDescent="0.25">
      <c r="A78" s="60"/>
      <c r="B78" s="46" t="s">
        <v>6</v>
      </c>
      <c r="C78" s="47" t="s">
        <v>32</v>
      </c>
      <c r="D78" s="138">
        <v>8082.08</v>
      </c>
      <c r="E78" s="139"/>
      <c r="F78" s="54">
        <f>D78*2.25</f>
        <v>18184.68</v>
      </c>
    </row>
    <row r="79" spans="1:6" ht="27.75" customHeight="1" x14ac:dyDescent="0.25">
      <c r="A79" s="60"/>
      <c r="B79" s="51" t="s">
        <v>10</v>
      </c>
      <c r="C79" s="52" t="s">
        <v>33</v>
      </c>
      <c r="D79" s="176">
        <v>1.5</v>
      </c>
      <c r="E79" s="177"/>
      <c r="F79" s="54">
        <v>2963.97</v>
      </c>
    </row>
    <row r="80" spans="1:6" ht="20.25" customHeight="1" x14ac:dyDescent="0.25">
      <c r="A80" s="62"/>
      <c r="B80" s="45" t="s">
        <v>65</v>
      </c>
      <c r="C80" s="47" t="s">
        <v>34</v>
      </c>
      <c r="D80" s="138">
        <v>6</v>
      </c>
      <c r="E80" s="139"/>
      <c r="F80" s="120">
        <f>D80*230</f>
        <v>1380</v>
      </c>
    </row>
    <row r="81" spans="1:6" ht="23.25" customHeight="1" thickBot="1" x14ac:dyDescent="0.3">
      <c r="A81" s="23"/>
      <c r="B81" s="181" t="s">
        <v>20</v>
      </c>
      <c r="C81" s="178"/>
      <c r="D81" s="178"/>
      <c r="E81" s="179"/>
      <c r="F81" s="24">
        <f>SUM(F72:F80)</f>
        <v>90997.873999999982</v>
      </c>
    </row>
    <row r="82" spans="1:6" ht="23.25" customHeight="1" thickBot="1" x14ac:dyDescent="0.3">
      <c r="A82" s="213" t="s">
        <v>41</v>
      </c>
      <c r="B82" s="214"/>
      <c r="C82" s="214"/>
      <c r="D82" s="214"/>
      <c r="E82" s="215"/>
      <c r="F82" s="215"/>
    </row>
    <row r="83" spans="1:6" ht="33" customHeight="1" x14ac:dyDescent="0.25">
      <c r="A83" s="59"/>
      <c r="B83" s="127" t="s">
        <v>69</v>
      </c>
      <c r="C83" s="128"/>
      <c r="D83" s="226"/>
      <c r="E83" s="227"/>
      <c r="F83" s="80">
        <v>3389.59</v>
      </c>
    </row>
    <row r="84" spans="1:6" ht="13.5" customHeight="1" x14ac:dyDescent="0.25">
      <c r="A84" s="60"/>
      <c r="B84" s="29" t="s">
        <v>67</v>
      </c>
      <c r="C84" s="30"/>
      <c r="D84" s="140"/>
      <c r="E84" s="141"/>
      <c r="F84" s="81">
        <v>5273.52</v>
      </c>
    </row>
    <row r="85" spans="1:6" ht="40.5" customHeight="1" x14ac:dyDescent="0.25">
      <c r="A85" s="60"/>
      <c r="B85" s="29" t="s">
        <v>66</v>
      </c>
      <c r="C85" s="30"/>
      <c r="D85" s="140"/>
      <c r="E85" s="141"/>
      <c r="F85" s="81">
        <v>9200</v>
      </c>
    </row>
    <row r="86" spans="1:6" ht="23.25" customHeight="1" x14ac:dyDescent="0.25">
      <c r="A86" s="62"/>
      <c r="B86" s="46" t="s">
        <v>6</v>
      </c>
      <c r="C86" s="47" t="s">
        <v>32</v>
      </c>
      <c r="D86" s="138">
        <f>D78</f>
        <v>8082.08</v>
      </c>
      <c r="E86" s="139"/>
      <c r="F86" s="53">
        <f>D86*2.25</f>
        <v>18184.68</v>
      </c>
    </row>
    <row r="87" spans="1:6" ht="29.25" customHeight="1" x14ac:dyDescent="0.25">
      <c r="A87" s="62"/>
      <c r="B87" s="58" t="s">
        <v>10</v>
      </c>
      <c r="C87" s="52" t="s">
        <v>33</v>
      </c>
      <c r="D87" s="176">
        <v>1.5</v>
      </c>
      <c r="E87" s="177"/>
      <c r="F87" s="53">
        <f>F79</f>
        <v>2963.97</v>
      </c>
    </row>
    <row r="88" spans="1:6" ht="23.25" customHeight="1" x14ac:dyDescent="0.25">
      <c r="A88" s="62"/>
      <c r="B88" s="51" t="s">
        <v>35</v>
      </c>
      <c r="C88" s="52" t="s">
        <v>32</v>
      </c>
      <c r="D88" s="176">
        <v>8082.08</v>
      </c>
      <c r="E88" s="177"/>
      <c r="F88" s="53">
        <f>D88*1.9</f>
        <v>15355.951999999999</v>
      </c>
    </row>
    <row r="89" spans="1:6" ht="27" customHeight="1" x14ac:dyDescent="0.25">
      <c r="A89" s="62"/>
      <c r="B89" s="51" t="s">
        <v>36</v>
      </c>
      <c r="C89" s="52" t="s">
        <v>32</v>
      </c>
      <c r="D89" s="176">
        <v>8082.08</v>
      </c>
      <c r="E89" s="177"/>
      <c r="F89" s="53">
        <f>D89*2.4</f>
        <v>19396.991999999998</v>
      </c>
    </row>
    <row r="90" spans="1:6" ht="15.75" customHeight="1" x14ac:dyDescent="0.25">
      <c r="A90" s="62"/>
      <c r="B90" s="45" t="s">
        <v>65</v>
      </c>
      <c r="C90" s="47" t="s">
        <v>34</v>
      </c>
      <c r="D90" s="138">
        <v>5</v>
      </c>
      <c r="E90" s="139"/>
      <c r="F90" s="120">
        <f>D90*230</f>
        <v>1150</v>
      </c>
    </row>
    <row r="91" spans="1:6" ht="23.25" customHeight="1" thickBot="1" x14ac:dyDescent="0.3">
      <c r="A91" s="23"/>
      <c r="B91" s="181" t="s">
        <v>20</v>
      </c>
      <c r="C91" s="178"/>
      <c r="D91" s="178"/>
      <c r="E91" s="179"/>
      <c r="F91" s="24">
        <f>SUM(F83:F90)</f>
        <v>74914.703999999998</v>
      </c>
    </row>
    <row r="92" spans="1:6" ht="23.25" customHeight="1" thickBot="1" x14ac:dyDescent="0.3">
      <c r="A92" s="136" t="s">
        <v>42</v>
      </c>
      <c r="B92" s="137"/>
      <c r="C92" s="137"/>
      <c r="D92" s="137"/>
      <c r="E92" s="137"/>
      <c r="F92" s="137"/>
    </row>
    <row r="93" spans="1:6" ht="23.25" customHeight="1" x14ac:dyDescent="0.25">
      <c r="A93" s="64"/>
      <c r="B93" s="31" t="s">
        <v>67</v>
      </c>
      <c r="C93" s="32"/>
      <c r="D93" s="172"/>
      <c r="E93" s="173"/>
      <c r="F93" s="80">
        <v>13824.73</v>
      </c>
    </row>
    <row r="94" spans="1:6" ht="28.5" customHeight="1" x14ac:dyDescent="0.25">
      <c r="A94" s="65"/>
      <c r="B94" s="29" t="s">
        <v>66</v>
      </c>
      <c r="C94" s="30"/>
      <c r="D94" s="140"/>
      <c r="E94" s="141"/>
      <c r="F94" s="81">
        <v>44980</v>
      </c>
    </row>
    <row r="95" spans="1:6" ht="27.75" customHeight="1" x14ac:dyDescent="0.25">
      <c r="A95" s="60"/>
      <c r="B95" s="51" t="s">
        <v>8</v>
      </c>
      <c r="C95" s="68" t="s">
        <v>43</v>
      </c>
      <c r="D95" s="180">
        <v>661</v>
      </c>
      <c r="E95" s="177"/>
      <c r="F95" s="54">
        <v>2617.56</v>
      </c>
    </row>
    <row r="96" spans="1:6" ht="27.75" customHeight="1" x14ac:dyDescent="0.25">
      <c r="A96" s="60"/>
      <c r="B96" s="46" t="s">
        <v>6</v>
      </c>
      <c r="C96" s="47" t="s">
        <v>32</v>
      </c>
      <c r="D96" s="138">
        <f>D88</f>
        <v>8082.08</v>
      </c>
      <c r="E96" s="139"/>
      <c r="F96" s="53">
        <f>D96*2.25</f>
        <v>18184.68</v>
      </c>
    </row>
    <row r="97" spans="1:6" ht="30.75" customHeight="1" x14ac:dyDescent="0.25">
      <c r="A97" s="60"/>
      <c r="B97" s="51" t="s">
        <v>35</v>
      </c>
      <c r="C97" s="52" t="s">
        <v>32</v>
      </c>
      <c r="D97" s="176">
        <v>8082.08</v>
      </c>
      <c r="E97" s="177"/>
      <c r="F97" s="53">
        <f>D97*1.9</f>
        <v>15355.951999999999</v>
      </c>
    </row>
    <row r="98" spans="1:6" ht="29.25" customHeight="1" x14ac:dyDescent="0.25">
      <c r="A98" s="60"/>
      <c r="B98" s="51" t="s">
        <v>36</v>
      </c>
      <c r="C98" s="52" t="s">
        <v>32</v>
      </c>
      <c r="D98" s="176">
        <v>8082.08</v>
      </c>
      <c r="E98" s="177"/>
      <c r="F98" s="53">
        <f>D98*2.4</f>
        <v>19396.991999999998</v>
      </c>
    </row>
    <row r="99" spans="1:6" ht="14.25" customHeight="1" x14ac:dyDescent="0.25">
      <c r="A99" s="60"/>
      <c r="B99" s="45" t="s">
        <v>65</v>
      </c>
      <c r="C99" s="47" t="s">
        <v>34</v>
      </c>
      <c r="D99" s="138">
        <v>6</v>
      </c>
      <c r="E99" s="139"/>
      <c r="F99" s="120">
        <f>D99*230</f>
        <v>1380</v>
      </c>
    </row>
    <row r="100" spans="1:6" ht="28.5" customHeight="1" thickBot="1" x14ac:dyDescent="0.3">
      <c r="A100" s="83"/>
      <c r="B100" s="84" t="s">
        <v>10</v>
      </c>
      <c r="C100" s="85" t="s">
        <v>33</v>
      </c>
      <c r="D100" s="228">
        <v>1.5</v>
      </c>
      <c r="E100" s="229"/>
      <c r="F100" s="86">
        <f>F79</f>
        <v>2963.97</v>
      </c>
    </row>
    <row r="101" spans="1:6" ht="23.25" customHeight="1" thickBot="1" x14ac:dyDescent="0.3">
      <c r="A101" s="133" t="s">
        <v>20</v>
      </c>
      <c r="B101" s="134"/>
      <c r="C101" s="134"/>
      <c r="D101" s="134"/>
      <c r="E101" s="135"/>
      <c r="F101" s="130">
        <f>SUM(F93:F100)</f>
        <v>118703.88400000001</v>
      </c>
    </row>
    <row r="102" spans="1:6" ht="23.25" customHeight="1" thickBot="1" x14ac:dyDescent="0.3">
      <c r="A102" s="136" t="s">
        <v>47</v>
      </c>
      <c r="B102" s="137"/>
      <c r="C102" s="137"/>
      <c r="D102" s="137"/>
      <c r="E102" s="137"/>
      <c r="F102" s="137"/>
    </row>
    <row r="103" spans="1:6" ht="32.25" customHeight="1" x14ac:dyDescent="0.25">
      <c r="A103" s="64"/>
      <c r="B103" s="127" t="s">
        <v>69</v>
      </c>
      <c r="C103" s="128"/>
      <c r="D103" s="226"/>
      <c r="E103" s="227"/>
      <c r="F103" s="80">
        <v>436.43</v>
      </c>
    </row>
    <row r="104" spans="1:6" ht="17.25" customHeight="1" x14ac:dyDescent="0.25">
      <c r="A104" s="65"/>
      <c r="B104" s="29" t="s">
        <v>67</v>
      </c>
      <c r="C104" s="30"/>
      <c r="D104" s="140"/>
      <c r="E104" s="141"/>
      <c r="F104" s="81">
        <v>23917.279999999999</v>
      </c>
    </row>
    <row r="105" spans="1:6" ht="27.75" customHeight="1" x14ac:dyDescent="0.25">
      <c r="A105" s="65"/>
      <c r="B105" s="29" t="s">
        <v>68</v>
      </c>
      <c r="C105" s="30"/>
      <c r="D105" s="125"/>
      <c r="E105" s="126"/>
      <c r="F105" s="81">
        <v>155243.51</v>
      </c>
    </row>
    <row r="106" spans="1:6" ht="42" customHeight="1" x14ac:dyDescent="0.25">
      <c r="A106" s="65"/>
      <c r="B106" s="29" t="s">
        <v>66</v>
      </c>
      <c r="C106" s="30"/>
      <c r="D106" s="140"/>
      <c r="E106" s="141"/>
      <c r="F106" s="81">
        <v>9200</v>
      </c>
    </row>
    <row r="107" spans="1:6" ht="23.25" customHeight="1" x14ac:dyDescent="0.25">
      <c r="A107" s="60"/>
      <c r="B107" s="46" t="s">
        <v>6</v>
      </c>
      <c r="C107" s="47" t="s">
        <v>32</v>
      </c>
      <c r="D107" s="174">
        <v>8082.08</v>
      </c>
      <c r="E107" s="175"/>
      <c r="F107" s="54">
        <f>D107*2.25</f>
        <v>18184.68</v>
      </c>
    </row>
    <row r="108" spans="1:6" ht="28.5" customHeight="1" x14ac:dyDescent="0.25">
      <c r="A108" s="60"/>
      <c r="B108" s="51" t="s">
        <v>8</v>
      </c>
      <c r="C108" s="52" t="s">
        <v>43</v>
      </c>
      <c r="D108" s="131">
        <v>596</v>
      </c>
      <c r="E108" s="131"/>
      <c r="F108" s="54">
        <v>2360.16</v>
      </c>
    </row>
    <row r="109" spans="1:6" ht="29.25" customHeight="1" x14ac:dyDescent="0.25">
      <c r="A109" s="60"/>
      <c r="B109" s="51" t="s">
        <v>35</v>
      </c>
      <c r="C109" s="52" t="s">
        <v>32</v>
      </c>
      <c r="D109" s="131">
        <v>8082.08</v>
      </c>
      <c r="E109" s="131"/>
      <c r="F109" s="54">
        <f>D109*1.9</f>
        <v>15355.951999999999</v>
      </c>
    </row>
    <row r="110" spans="1:6" ht="27.75" customHeight="1" x14ac:dyDescent="0.25">
      <c r="A110" s="60"/>
      <c r="B110" s="51" t="s">
        <v>36</v>
      </c>
      <c r="C110" s="52" t="s">
        <v>32</v>
      </c>
      <c r="D110" s="131">
        <v>8082.08</v>
      </c>
      <c r="E110" s="131"/>
      <c r="F110" s="54">
        <f>D110*2.4</f>
        <v>19396.991999999998</v>
      </c>
    </row>
    <row r="111" spans="1:6" ht="18.75" customHeight="1" x14ac:dyDescent="0.25">
      <c r="A111" s="62"/>
      <c r="B111" s="45" t="s">
        <v>65</v>
      </c>
      <c r="C111" s="47" t="s">
        <v>34</v>
      </c>
      <c r="D111" s="138">
        <v>6</v>
      </c>
      <c r="E111" s="139"/>
      <c r="F111" s="120">
        <f>D111*230</f>
        <v>1380</v>
      </c>
    </row>
    <row r="112" spans="1:6" ht="30" customHeight="1" thickBot="1" x14ac:dyDescent="0.3">
      <c r="A112" s="83"/>
      <c r="B112" s="84" t="s">
        <v>10</v>
      </c>
      <c r="C112" s="85" t="s">
        <v>33</v>
      </c>
      <c r="D112" s="154">
        <v>1.5</v>
      </c>
      <c r="E112" s="154"/>
      <c r="F112" s="86">
        <v>4590</v>
      </c>
    </row>
    <row r="113" spans="1:6" ht="23.25" customHeight="1" thickBot="1" x14ac:dyDescent="0.3">
      <c r="A113" s="133" t="s">
        <v>20</v>
      </c>
      <c r="B113" s="134"/>
      <c r="C113" s="134"/>
      <c r="D113" s="134"/>
      <c r="E113" s="135"/>
      <c r="F113" s="122">
        <f>SUM(F103:F112)</f>
        <v>250065.00399999999</v>
      </c>
    </row>
    <row r="114" spans="1:6" ht="23.25" customHeight="1" thickBot="1" x14ac:dyDescent="0.3">
      <c r="A114" s="136" t="s">
        <v>48</v>
      </c>
      <c r="B114" s="137"/>
      <c r="C114" s="137"/>
      <c r="D114" s="137"/>
      <c r="E114" s="137"/>
      <c r="F114" s="137"/>
    </row>
    <row r="115" spans="1:6" ht="29.25" customHeight="1" x14ac:dyDescent="0.25">
      <c r="A115" s="64"/>
      <c r="B115" s="127" t="s">
        <v>69</v>
      </c>
      <c r="C115" s="128"/>
      <c r="D115" s="226"/>
      <c r="E115" s="227"/>
      <c r="F115" s="80">
        <v>33584.92</v>
      </c>
    </row>
    <row r="116" spans="1:6" ht="18" customHeight="1" x14ac:dyDescent="0.25">
      <c r="A116" s="65"/>
      <c r="B116" s="29" t="s">
        <v>67</v>
      </c>
      <c r="C116" s="30"/>
      <c r="D116" s="140"/>
      <c r="E116" s="141"/>
      <c r="F116" s="81">
        <v>22931.05</v>
      </c>
    </row>
    <row r="117" spans="1:6" ht="42.75" customHeight="1" x14ac:dyDescent="0.25">
      <c r="A117" s="65"/>
      <c r="B117" s="29" t="s">
        <v>66</v>
      </c>
      <c r="C117" s="30"/>
      <c r="D117" s="140"/>
      <c r="E117" s="141"/>
      <c r="F117" s="81">
        <v>9200</v>
      </c>
    </row>
    <row r="118" spans="1:6" ht="23.25" customHeight="1" x14ac:dyDescent="0.25">
      <c r="A118" s="60"/>
      <c r="B118" s="46" t="s">
        <v>6</v>
      </c>
      <c r="C118" s="47" t="s">
        <v>32</v>
      </c>
      <c r="D118" s="132">
        <f>D107</f>
        <v>8082.08</v>
      </c>
      <c r="E118" s="132"/>
      <c r="F118" s="54">
        <f>D118*2.25</f>
        <v>18184.68</v>
      </c>
    </row>
    <row r="119" spans="1:6" ht="24.75" customHeight="1" x14ac:dyDescent="0.25">
      <c r="A119" s="60"/>
      <c r="B119" s="51" t="s">
        <v>35</v>
      </c>
      <c r="C119" s="52" t="s">
        <v>32</v>
      </c>
      <c r="D119" s="131">
        <v>8082.08</v>
      </c>
      <c r="E119" s="131"/>
      <c r="F119" s="54">
        <f>D119*1.9</f>
        <v>15355.951999999999</v>
      </c>
    </row>
    <row r="120" spans="1:6" ht="30" customHeight="1" x14ac:dyDescent="0.25">
      <c r="A120" s="60"/>
      <c r="B120" s="51" t="s">
        <v>36</v>
      </c>
      <c r="C120" s="52" t="s">
        <v>32</v>
      </c>
      <c r="D120" s="131">
        <v>8082.08</v>
      </c>
      <c r="E120" s="131"/>
      <c r="F120" s="54">
        <f>D120*2.4</f>
        <v>19396.991999999998</v>
      </c>
    </row>
    <row r="121" spans="1:6" ht="23.25" customHeight="1" x14ac:dyDescent="0.25">
      <c r="A121" s="62"/>
      <c r="B121" s="45" t="s">
        <v>65</v>
      </c>
      <c r="C121" s="47" t="s">
        <v>34</v>
      </c>
      <c r="D121" s="138">
        <v>10</v>
      </c>
      <c r="E121" s="139"/>
      <c r="F121" s="120">
        <f>D121*230</f>
        <v>2300</v>
      </c>
    </row>
    <row r="122" spans="1:6" ht="27" customHeight="1" thickBot="1" x14ac:dyDescent="0.3">
      <c r="A122" s="83"/>
      <c r="B122" s="84" t="s">
        <v>10</v>
      </c>
      <c r="C122" s="85" t="s">
        <v>33</v>
      </c>
      <c r="D122" s="154">
        <v>1.5</v>
      </c>
      <c r="E122" s="154"/>
      <c r="F122" s="86">
        <v>1836.4</v>
      </c>
    </row>
    <row r="123" spans="1:6" ht="23.25" customHeight="1" thickBot="1" x14ac:dyDescent="0.3">
      <c r="A123" s="133" t="s">
        <v>20</v>
      </c>
      <c r="B123" s="134"/>
      <c r="C123" s="134"/>
      <c r="D123" s="134"/>
      <c r="E123" s="135"/>
      <c r="F123" s="122">
        <f>SUM(F115:F122)</f>
        <v>122789.99399999999</v>
      </c>
    </row>
    <row r="124" spans="1:6" ht="23.25" customHeight="1" thickBot="1" x14ac:dyDescent="0.3">
      <c r="A124" s="136" t="s">
        <v>49</v>
      </c>
      <c r="B124" s="137"/>
      <c r="C124" s="137"/>
      <c r="D124" s="137"/>
      <c r="E124" s="137"/>
      <c r="F124" s="137"/>
    </row>
    <row r="125" spans="1:6" ht="23.25" customHeight="1" x14ac:dyDescent="0.25">
      <c r="A125" s="59"/>
      <c r="B125" s="87" t="s">
        <v>6</v>
      </c>
      <c r="C125" s="88" t="s">
        <v>32</v>
      </c>
      <c r="D125" s="155">
        <f>D118</f>
        <v>8082.08</v>
      </c>
      <c r="E125" s="155"/>
      <c r="F125" s="89">
        <f>D125*2.25</f>
        <v>18184.68</v>
      </c>
    </row>
    <row r="126" spans="1:6" ht="39" customHeight="1" x14ac:dyDescent="0.25">
      <c r="A126" s="60"/>
      <c r="B126" s="29" t="s">
        <v>66</v>
      </c>
      <c r="C126" s="30"/>
      <c r="D126" s="140"/>
      <c r="E126" s="141"/>
      <c r="F126" s="54">
        <v>9200</v>
      </c>
    </row>
    <row r="127" spans="1:6" ht="23.25" customHeight="1" x14ac:dyDescent="0.25">
      <c r="A127" s="60"/>
      <c r="B127" s="51" t="s">
        <v>35</v>
      </c>
      <c r="C127" s="52" t="s">
        <v>32</v>
      </c>
      <c r="D127" s="131">
        <v>8082.08</v>
      </c>
      <c r="E127" s="131"/>
      <c r="F127" s="54">
        <f>D127*1.9</f>
        <v>15355.951999999999</v>
      </c>
    </row>
    <row r="128" spans="1:6" ht="30" customHeight="1" x14ac:dyDescent="0.25">
      <c r="A128" s="60"/>
      <c r="B128" s="51" t="s">
        <v>36</v>
      </c>
      <c r="C128" s="52" t="s">
        <v>32</v>
      </c>
      <c r="D128" s="131">
        <v>8082.08</v>
      </c>
      <c r="E128" s="131"/>
      <c r="F128" s="54">
        <f>D128*2.4</f>
        <v>19396.991999999998</v>
      </c>
    </row>
    <row r="129" spans="1:6" ht="23.25" customHeight="1" x14ac:dyDescent="0.25">
      <c r="A129" s="62"/>
      <c r="B129" s="45" t="s">
        <v>65</v>
      </c>
      <c r="C129" s="47" t="s">
        <v>34</v>
      </c>
      <c r="D129" s="138">
        <v>5</v>
      </c>
      <c r="E129" s="139"/>
      <c r="F129" s="120">
        <f>D129*230</f>
        <v>1150</v>
      </c>
    </row>
    <row r="130" spans="1:6" ht="28.5" customHeight="1" thickBot="1" x14ac:dyDescent="0.3">
      <c r="A130" s="83"/>
      <c r="B130" s="84" t="s">
        <v>10</v>
      </c>
      <c r="C130" s="85" t="s">
        <v>33</v>
      </c>
      <c r="D130" s="154">
        <v>1.5</v>
      </c>
      <c r="E130" s="154"/>
      <c r="F130" s="86">
        <v>4640.88</v>
      </c>
    </row>
    <row r="131" spans="1:6" ht="23.25" customHeight="1" thickBot="1" x14ac:dyDescent="0.3">
      <c r="A131" s="133" t="s">
        <v>20</v>
      </c>
      <c r="B131" s="134"/>
      <c r="C131" s="134"/>
      <c r="D131" s="134"/>
      <c r="E131" s="135"/>
      <c r="F131" s="122">
        <f>SUM(F125:F130)</f>
        <v>67928.504000000001</v>
      </c>
    </row>
    <row r="132" spans="1:6" ht="16.5" thickBot="1" x14ac:dyDescent="0.3">
      <c r="A132" s="10"/>
      <c r="B132" s="16"/>
      <c r="C132" s="16"/>
      <c r="D132" s="16"/>
      <c r="E132" s="16"/>
      <c r="F132" s="6"/>
    </row>
    <row r="133" spans="1:6" ht="15.75" thickBot="1" x14ac:dyDescent="0.3">
      <c r="A133" s="90">
        <v>5</v>
      </c>
      <c r="B133" s="160" t="s">
        <v>50</v>
      </c>
      <c r="C133" s="160"/>
      <c r="D133" s="160"/>
      <c r="E133" s="160"/>
      <c r="F133" s="161"/>
    </row>
    <row r="134" spans="1:6" ht="25.5" x14ac:dyDescent="0.25">
      <c r="A134" s="91" t="s">
        <v>0</v>
      </c>
      <c r="B134" s="92" t="s">
        <v>11</v>
      </c>
      <c r="C134" s="93" t="s">
        <v>1</v>
      </c>
      <c r="D134" s="93" t="s">
        <v>3</v>
      </c>
      <c r="E134" s="94" t="s">
        <v>51</v>
      </c>
      <c r="F134" s="95" t="s">
        <v>2</v>
      </c>
    </row>
    <row r="135" spans="1:6" ht="38.25" x14ac:dyDescent="0.25">
      <c r="A135" s="96" t="s">
        <v>12</v>
      </c>
      <c r="B135" s="97">
        <v>0</v>
      </c>
      <c r="C135" s="97">
        <v>1033096.37</v>
      </c>
      <c r="D135" s="97">
        <v>865140.19</v>
      </c>
      <c r="E135" s="97">
        <f>F19+F29+F39+F50+F60+F70+F81+F91+F101+F113+F123+F131</f>
        <v>1262676.1779999998</v>
      </c>
      <c r="F135" s="98">
        <f>B135+C135-D135</f>
        <v>167956.18000000005</v>
      </c>
    </row>
    <row r="136" spans="1:6" x14ac:dyDescent="0.25">
      <c r="A136" s="96" t="s">
        <v>52</v>
      </c>
      <c r="B136" s="97">
        <v>0</v>
      </c>
      <c r="C136" s="97">
        <v>227945.11</v>
      </c>
      <c r="D136" s="97">
        <v>190651.92</v>
      </c>
      <c r="E136" s="97">
        <v>227945.11</v>
      </c>
      <c r="F136" s="98">
        <f>B136+C136-D136</f>
        <v>37293.189999999973</v>
      </c>
    </row>
    <row r="137" spans="1:6" ht="25.5" x14ac:dyDescent="0.25">
      <c r="A137" s="96" t="s">
        <v>53</v>
      </c>
      <c r="B137" s="97">
        <v>0</v>
      </c>
      <c r="C137" s="97">
        <v>324747.21999999997</v>
      </c>
      <c r="D137" s="97">
        <v>271674.88</v>
      </c>
      <c r="E137" s="97">
        <v>324747.21999999997</v>
      </c>
      <c r="F137" s="98">
        <f>B137+C137-D137</f>
        <v>53072.339999999967</v>
      </c>
    </row>
    <row r="138" spans="1:6" x14ac:dyDescent="0.25">
      <c r="A138" s="96" t="s">
        <v>54</v>
      </c>
      <c r="B138" s="97">
        <v>0</v>
      </c>
      <c r="C138" s="97">
        <v>10380</v>
      </c>
      <c r="D138" s="97">
        <v>7338.58</v>
      </c>
      <c r="E138" s="97">
        <v>10380</v>
      </c>
      <c r="F138" s="98">
        <f>B138+C138-D138</f>
        <v>3041.42</v>
      </c>
    </row>
    <row r="139" spans="1:6" ht="15.75" thickBot="1" x14ac:dyDescent="0.3">
      <c r="A139" s="67" t="s">
        <v>55</v>
      </c>
      <c r="B139" s="100">
        <f>SUM(B135:B138)</f>
        <v>0</v>
      </c>
      <c r="C139" s="100">
        <f>SUM(C135:C138)</f>
        <v>1596168.7</v>
      </c>
      <c r="D139" s="100">
        <f>SUM(D135:D138)</f>
        <v>1334805.5699999998</v>
      </c>
      <c r="E139" s="100">
        <f>SUM(E135:E138)</f>
        <v>1825748.5079999997</v>
      </c>
      <c r="F139" s="101">
        <f>SUM(F135:F138)</f>
        <v>261363.13</v>
      </c>
    </row>
    <row r="140" spans="1:6" ht="16.5" thickBot="1" x14ac:dyDescent="0.3">
      <c r="A140" s="10"/>
      <c r="B140" s="16"/>
      <c r="C140" s="16"/>
      <c r="D140" s="16"/>
      <c r="E140" s="16"/>
      <c r="F140" s="6"/>
    </row>
    <row r="141" spans="1:6" ht="15.75" thickBot="1" x14ac:dyDescent="0.3">
      <c r="A141" s="102">
        <v>6</v>
      </c>
      <c r="B141" s="162" t="s">
        <v>13</v>
      </c>
      <c r="C141" s="163"/>
      <c r="D141" s="163"/>
      <c r="E141" s="164"/>
      <c r="F141" s="103">
        <v>157342.07</v>
      </c>
    </row>
    <row r="142" spans="1:6" ht="16.5" thickBot="1" x14ac:dyDescent="0.3">
      <c r="A142" s="104"/>
      <c r="B142" s="105"/>
      <c r="C142" s="106"/>
      <c r="D142" s="106"/>
      <c r="E142" s="106"/>
      <c r="F142" s="107"/>
    </row>
    <row r="143" spans="1:6" x14ac:dyDescent="0.25">
      <c r="A143" s="108">
        <v>7</v>
      </c>
      <c r="B143" s="165" t="s">
        <v>56</v>
      </c>
      <c r="C143" s="166"/>
      <c r="D143" s="166"/>
      <c r="E143" s="166"/>
      <c r="F143" s="167"/>
    </row>
    <row r="144" spans="1:6" s="113" customFormat="1" ht="24" customHeight="1" x14ac:dyDescent="0.25">
      <c r="A144" s="109" t="s">
        <v>0</v>
      </c>
      <c r="B144" s="110" t="s">
        <v>5</v>
      </c>
      <c r="C144" s="111" t="s">
        <v>1</v>
      </c>
      <c r="D144" s="142" t="s">
        <v>3</v>
      </c>
      <c r="E144" s="143"/>
      <c r="F144" s="112" t="s">
        <v>2</v>
      </c>
    </row>
    <row r="145" spans="1:6" x14ac:dyDescent="0.25">
      <c r="A145" s="96" t="s">
        <v>57</v>
      </c>
      <c r="B145" s="99">
        <v>0</v>
      </c>
      <c r="C145" s="97">
        <v>908742.9</v>
      </c>
      <c r="D145" s="152">
        <v>709927.84</v>
      </c>
      <c r="E145" s="153"/>
      <c r="F145" s="98">
        <f>B151+C145-D145</f>
        <v>198815.06000000006</v>
      </c>
    </row>
    <row r="146" spans="1:6" x14ac:dyDescent="0.25">
      <c r="A146" s="96" t="s">
        <v>58</v>
      </c>
      <c r="B146" s="99">
        <v>0</v>
      </c>
      <c r="C146" s="97">
        <v>39143.78</v>
      </c>
      <c r="D146" s="152">
        <v>36291.800000000003</v>
      </c>
      <c r="E146" s="153"/>
      <c r="F146" s="98">
        <f t="shared" ref="F146:F151" si="0">B146+C146-D146</f>
        <v>2851.9799999999959</v>
      </c>
    </row>
    <row r="147" spans="1:6" x14ac:dyDescent="0.25">
      <c r="A147" s="96" t="s">
        <v>59</v>
      </c>
      <c r="B147" s="99">
        <v>0</v>
      </c>
      <c r="C147" s="97">
        <v>23327.08</v>
      </c>
      <c r="D147" s="152">
        <v>19438.849999999999</v>
      </c>
      <c r="E147" s="153"/>
      <c r="F147" s="98">
        <f t="shared" si="0"/>
        <v>3888.2300000000032</v>
      </c>
    </row>
    <row r="148" spans="1:6" x14ac:dyDescent="0.25">
      <c r="A148" s="96" t="s">
        <v>60</v>
      </c>
      <c r="B148" s="99">
        <v>0</v>
      </c>
      <c r="C148" s="97">
        <v>73637.3</v>
      </c>
      <c r="D148" s="152">
        <v>69258.73</v>
      </c>
      <c r="E148" s="153"/>
      <c r="F148" s="98">
        <f t="shared" si="0"/>
        <v>4378.570000000007</v>
      </c>
    </row>
    <row r="149" spans="1:6" x14ac:dyDescent="0.25">
      <c r="A149" s="96" t="s">
        <v>7</v>
      </c>
      <c r="B149" s="99">
        <v>0</v>
      </c>
      <c r="C149" s="97">
        <v>33585.96</v>
      </c>
      <c r="D149" s="152">
        <v>31315.3</v>
      </c>
      <c r="E149" s="153"/>
      <c r="F149" s="98">
        <f t="shared" si="0"/>
        <v>2270.66</v>
      </c>
    </row>
    <row r="150" spans="1:6" x14ac:dyDescent="0.25">
      <c r="A150" s="96" t="s">
        <v>61</v>
      </c>
      <c r="B150" s="99">
        <v>0</v>
      </c>
      <c r="C150" s="97">
        <v>156039.4</v>
      </c>
      <c r="D150" s="152">
        <v>144951.73000000001</v>
      </c>
      <c r="E150" s="153"/>
      <c r="F150" s="98">
        <f t="shared" si="0"/>
        <v>11087.669999999984</v>
      </c>
    </row>
    <row r="151" spans="1:6" x14ac:dyDescent="0.25">
      <c r="A151" s="96" t="s">
        <v>62</v>
      </c>
      <c r="B151" s="99">
        <v>0</v>
      </c>
      <c r="C151" s="97">
        <v>31478.799999999999</v>
      </c>
      <c r="D151" s="152">
        <v>23451.919999999998</v>
      </c>
      <c r="E151" s="153"/>
      <c r="F151" s="98">
        <f t="shared" si="0"/>
        <v>8026.880000000001</v>
      </c>
    </row>
    <row r="152" spans="1:6" s="113" customFormat="1" ht="15.75" thickBot="1" x14ac:dyDescent="0.3">
      <c r="A152" s="67" t="s">
        <v>55</v>
      </c>
      <c r="B152" s="114">
        <f>SUM(B146:B151)</f>
        <v>0</v>
      </c>
      <c r="C152" s="100">
        <f>SUM(C145:C151)</f>
        <v>1265955.22</v>
      </c>
      <c r="D152" s="168">
        <f>SUM(D145:D151)</f>
        <v>1034636.17</v>
      </c>
      <c r="E152" s="169"/>
      <c r="F152" s="101">
        <f>SUM(F145:F151)</f>
        <v>231319.05000000005</v>
      </c>
    </row>
    <row r="153" spans="1:6" ht="15.75" thickBot="1" x14ac:dyDescent="0.3">
      <c r="A153" s="115"/>
      <c r="B153" s="2"/>
    </row>
    <row r="154" spans="1:6" x14ac:dyDescent="0.25">
      <c r="A154" s="170" t="s">
        <v>63</v>
      </c>
      <c r="B154" s="171"/>
      <c r="C154" s="117"/>
      <c r="D154" s="118"/>
      <c r="E154" s="119"/>
      <c r="F154" s="116">
        <f>F5+F7-F8</f>
        <v>523303.89000000013</v>
      </c>
    </row>
    <row r="155" spans="1:6" ht="14.45" customHeight="1" x14ac:dyDescent="0.25">
      <c r="A155" s="156" t="s">
        <v>4</v>
      </c>
      <c r="B155" s="157"/>
      <c r="C155" s="146" t="s">
        <v>64</v>
      </c>
      <c r="D155" s="147"/>
      <c r="E155" s="148"/>
      <c r="F155" s="144">
        <f>F6+F8-E139-F141-D152</f>
        <v>-490942.93799999973</v>
      </c>
    </row>
    <row r="156" spans="1:6" ht="9" customHeight="1" thickBot="1" x14ac:dyDescent="0.3">
      <c r="A156" s="158"/>
      <c r="B156" s="159"/>
      <c r="C156" s="149"/>
      <c r="D156" s="150"/>
      <c r="E156" s="151"/>
      <c r="F156" s="145"/>
    </row>
    <row r="157" spans="1:6" x14ac:dyDescent="0.25">
      <c r="A157" s="11"/>
      <c r="B157" s="12"/>
      <c r="C157" s="13"/>
      <c r="D157" s="13"/>
      <c r="E157" s="13"/>
      <c r="F157" s="14"/>
    </row>
    <row r="158" spans="1:6" x14ac:dyDescent="0.25">
      <c r="A158" s="15"/>
      <c r="B158" s="231"/>
      <c r="C158" s="70"/>
      <c r="D158" s="70"/>
      <c r="E158" s="230"/>
      <c r="F158" s="232"/>
    </row>
    <row r="159" spans="1:6" x14ac:dyDescent="0.25">
      <c r="A159" s="8"/>
      <c r="B159" s="231"/>
      <c r="C159" s="233"/>
      <c r="D159" s="233"/>
      <c r="E159" s="233"/>
      <c r="F159" s="234"/>
    </row>
    <row r="160" spans="1:6" x14ac:dyDescent="0.25">
      <c r="A160" s="8"/>
      <c r="B160" s="231"/>
      <c r="C160" s="70"/>
      <c r="D160" s="70"/>
      <c r="E160" s="70"/>
      <c r="F160" s="233"/>
    </row>
    <row r="161" spans="2:6" x14ac:dyDescent="0.25">
      <c r="B161" s="231"/>
      <c r="C161" s="233"/>
      <c r="D161" s="233"/>
      <c r="E161" s="233"/>
      <c r="F161" s="234"/>
    </row>
    <row r="162" spans="2:6" x14ac:dyDescent="0.25">
      <c r="B162" s="235"/>
      <c r="C162" s="71"/>
      <c r="D162" s="71"/>
      <c r="E162" s="71"/>
      <c r="F162" s="236"/>
    </row>
    <row r="163" spans="2:6" x14ac:dyDescent="0.25">
      <c r="B163" s="235"/>
      <c r="C163" s="237"/>
      <c r="D163" s="237"/>
      <c r="E163" s="237"/>
      <c r="F163" s="236"/>
    </row>
    <row r="164" spans="2:6" x14ac:dyDescent="0.25">
      <c r="B164" s="235"/>
      <c r="C164" s="71"/>
      <c r="D164" s="71"/>
      <c r="E164" s="71"/>
      <c r="F164" s="236"/>
    </row>
    <row r="165" spans="2:6" x14ac:dyDescent="0.25">
      <c r="B165" s="235"/>
      <c r="C165" s="237"/>
      <c r="D165" s="237"/>
      <c r="E165" s="237"/>
      <c r="F165" s="236"/>
    </row>
    <row r="166" spans="2:6" x14ac:dyDescent="0.25">
      <c r="B166" s="235"/>
      <c r="C166" s="71"/>
      <c r="D166" s="71"/>
      <c r="E166" s="71"/>
      <c r="F166" s="236"/>
    </row>
    <row r="167" spans="2:6" x14ac:dyDescent="0.25">
      <c r="B167" s="235"/>
      <c r="C167" s="237"/>
      <c r="D167" s="237"/>
      <c r="E167" s="237"/>
      <c r="F167" s="236"/>
    </row>
  </sheetData>
  <mergeCells count="151">
    <mergeCell ref="E158:F158"/>
    <mergeCell ref="D111:E111"/>
    <mergeCell ref="D121:E121"/>
    <mergeCell ref="D129:E129"/>
    <mergeCell ref="A123:E123"/>
    <mergeCell ref="A124:F124"/>
    <mergeCell ref="A155:B156"/>
    <mergeCell ref="A131:E131"/>
    <mergeCell ref="B133:F133"/>
    <mergeCell ref="D152:E152"/>
    <mergeCell ref="D145:E145"/>
    <mergeCell ref="D146:E146"/>
    <mergeCell ref="D147:E147"/>
    <mergeCell ref="D148:E148"/>
    <mergeCell ref="B141:E141"/>
    <mergeCell ref="B143:F143"/>
    <mergeCell ref="D144:E144"/>
    <mergeCell ref="F155:F156"/>
    <mergeCell ref="C155:E156"/>
    <mergeCell ref="D150:E150"/>
    <mergeCell ref="D151:E151"/>
    <mergeCell ref="A154:B154"/>
    <mergeCell ref="D149:E149"/>
    <mergeCell ref="D122:E122"/>
    <mergeCell ref="D118:E118"/>
    <mergeCell ref="D119:E119"/>
    <mergeCell ref="D120:E120"/>
    <mergeCell ref="A114:F114"/>
    <mergeCell ref="D116:E116"/>
    <mergeCell ref="D117:E117"/>
    <mergeCell ref="D130:E130"/>
    <mergeCell ref="D125:E125"/>
    <mergeCell ref="D126:E126"/>
    <mergeCell ref="D127:E127"/>
    <mergeCell ref="D128:E128"/>
    <mergeCell ref="D115:E115"/>
    <mergeCell ref="D100:E100"/>
    <mergeCell ref="A101:E101"/>
    <mergeCell ref="A102:F102"/>
    <mergeCell ref="D103:E103"/>
    <mergeCell ref="D104:E104"/>
    <mergeCell ref="D106:E106"/>
    <mergeCell ref="D112:E112"/>
    <mergeCell ref="A113:E113"/>
    <mergeCell ref="D107:E107"/>
    <mergeCell ref="D108:E108"/>
    <mergeCell ref="D109:E109"/>
    <mergeCell ref="D110:E110"/>
    <mergeCell ref="D99:E99"/>
    <mergeCell ref="D93:E93"/>
    <mergeCell ref="D94:E94"/>
    <mergeCell ref="D96:E96"/>
    <mergeCell ref="D83:E83"/>
    <mergeCell ref="D84:E84"/>
    <mergeCell ref="D85:E85"/>
    <mergeCell ref="D97:E97"/>
    <mergeCell ref="D98:E98"/>
    <mergeCell ref="D95:E95"/>
    <mergeCell ref="D55:E55"/>
    <mergeCell ref="D56:E56"/>
    <mergeCell ref="D58:E58"/>
    <mergeCell ref="A61:F61"/>
    <mergeCell ref="D59:E59"/>
    <mergeCell ref="A92:F92"/>
    <mergeCell ref="D52:E52"/>
    <mergeCell ref="D62:E62"/>
    <mergeCell ref="D63:E63"/>
    <mergeCell ref="D64:E64"/>
    <mergeCell ref="B60:E60"/>
    <mergeCell ref="D57:E57"/>
    <mergeCell ref="D76:E76"/>
    <mergeCell ref="D77:E77"/>
    <mergeCell ref="D65:E65"/>
    <mergeCell ref="B91:E91"/>
    <mergeCell ref="D90:E90"/>
    <mergeCell ref="D86:E86"/>
    <mergeCell ref="D87:E87"/>
    <mergeCell ref="D88:E88"/>
    <mergeCell ref="D89:E89"/>
    <mergeCell ref="B50:E50"/>
    <mergeCell ref="D47:E47"/>
    <mergeCell ref="D48:E48"/>
    <mergeCell ref="D45:E45"/>
    <mergeCell ref="D42:E42"/>
    <mergeCell ref="D44:E44"/>
    <mergeCell ref="D49:E49"/>
    <mergeCell ref="D53:E53"/>
    <mergeCell ref="D54:E54"/>
    <mergeCell ref="A30:F30"/>
    <mergeCell ref="A40:F40"/>
    <mergeCell ref="D38:E38"/>
    <mergeCell ref="B39:E39"/>
    <mergeCell ref="D41:E41"/>
    <mergeCell ref="D35:E35"/>
    <mergeCell ref="D36:E36"/>
    <mergeCell ref="D37:E37"/>
    <mergeCell ref="D46:E46"/>
    <mergeCell ref="K1:L1"/>
    <mergeCell ref="K2:L2"/>
    <mergeCell ref="K3:L3"/>
    <mergeCell ref="K4:L4"/>
    <mergeCell ref="K5:L5"/>
    <mergeCell ref="D18:E18"/>
    <mergeCell ref="D13:E13"/>
    <mergeCell ref="D14:E14"/>
    <mergeCell ref="A12:F12"/>
    <mergeCell ref="D4:E4"/>
    <mergeCell ref="K6:L6"/>
    <mergeCell ref="B10:F10"/>
    <mergeCell ref="A1:F1"/>
    <mergeCell ref="A2:F2"/>
    <mergeCell ref="A3:B3"/>
    <mergeCell ref="D3:F3"/>
    <mergeCell ref="A4:B4"/>
    <mergeCell ref="D15:E15"/>
    <mergeCell ref="D16:E16"/>
    <mergeCell ref="D17:E17"/>
    <mergeCell ref="B5:E5"/>
    <mergeCell ref="B6:E6"/>
    <mergeCell ref="B7:E7"/>
    <mergeCell ref="B8:E8"/>
    <mergeCell ref="B19:E19"/>
    <mergeCell ref="A71:F71"/>
    <mergeCell ref="D66:E66"/>
    <mergeCell ref="D67:E67"/>
    <mergeCell ref="D68:E68"/>
    <mergeCell ref="D27:E27"/>
    <mergeCell ref="A20:F20"/>
    <mergeCell ref="A51:F51"/>
    <mergeCell ref="D28:E28"/>
    <mergeCell ref="D21:E21"/>
    <mergeCell ref="D22:E22"/>
    <mergeCell ref="D23:E23"/>
    <mergeCell ref="D24:E24"/>
    <mergeCell ref="D25:E25"/>
    <mergeCell ref="D26:E26"/>
    <mergeCell ref="D33:E33"/>
    <mergeCell ref="D34:E34"/>
    <mergeCell ref="D31:E31"/>
    <mergeCell ref="D32:E32"/>
    <mergeCell ref="B29:E29"/>
    <mergeCell ref="A82:F82"/>
    <mergeCell ref="D69:E69"/>
    <mergeCell ref="B70:E70"/>
    <mergeCell ref="D80:E80"/>
    <mergeCell ref="D78:E78"/>
    <mergeCell ref="D79:E79"/>
    <mergeCell ref="B81:E81"/>
    <mergeCell ref="D72:E72"/>
    <mergeCell ref="D73:E73"/>
    <mergeCell ref="D75:E7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Сызранова 23-2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Office1</cp:lastModifiedBy>
  <cp:lastPrinted>2020-04-14T08:01:21Z</cp:lastPrinted>
  <dcterms:created xsi:type="dcterms:W3CDTF">2017-10-10T08:02:27Z</dcterms:created>
  <dcterms:modified xsi:type="dcterms:W3CDTF">2020-05-08T06:19:50Z</dcterms:modified>
</cp:coreProperties>
</file>