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/>
  <mc:AlternateContent xmlns:mc="http://schemas.openxmlformats.org/markup-compatibility/2006">
    <mc:Choice Requires="x15">
      <x15ac:absPath xmlns:x15ac="http://schemas.microsoft.com/office/spreadsheetml/2010/11/ac" url="\\DLINKNAS\Volume_1\Рабочая\Алевтина\Отчеты\По домам\2019\сокращенные на сайт\"/>
    </mc:Choice>
  </mc:AlternateContent>
  <xr:revisionPtr revIDLastSave="0" documentId="13_ncr:1_{87123B16-71C6-4443-819A-90CC7570E6F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ызранова 22 (2)" sheetId="4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8" i="4" l="1"/>
  <c r="F20" i="4"/>
  <c r="F21" i="4"/>
  <c r="F22" i="4"/>
  <c r="E148" i="4" s="1"/>
  <c r="E153" i="4" s="1"/>
  <c r="F169" i="4" s="1"/>
  <c r="F28" i="4"/>
  <c r="F31" i="4"/>
  <c r="F32" i="4"/>
  <c r="F33" i="4"/>
  <c r="F39" i="4"/>
  <c r="F41" i="4"/>
  <c r="F42" i="4"/>
  <c r="F43" i="4"/>
  <c r="F51" i="4"/>
  <c r="F53" i="4"/>
  <c r="F54" i="4"/>
  <c r="F55" i="4"/>
  <c r="F64" i="4"/>
  <c r="F65" i="4"/>
  <c r="F66" i="4"/>
  <c r="F67" i="4"/>
  <c r="F73" i="4"/>
  <c r="F75" i="4"/>
  <c r="F76" i="4"/>
  <c r="F77" i="4"/>
  <c r="F83" i="4"/>
  <c r="F85" i="4"/>
  <c r="F86" i="4"/>
  <c r="F88" i="4"/>
  <c r="D95" i="4"/>
  <c r="F95" i="4"/>
  <c r="F96" i="4"/>
  <c r="F99" i="4" s="1"/>
  <c r="F97" i="4"/>
  <c r="F98" i="4"/>
  <c r="D106" i="4"/>
  <c r="F106" i="4"/>
  <c r="F107" i="4"/>
  <c r="F108" i="4"/>
  <c r="F109" i="4"/>
  <c r="F111" i="4"/>
  <c r="F118" i="4"/>
  <c r="F119" i="4"/>
  <c r="F121" i="4"/>
  <c r="F122" i="4"/>
  <c r="F128" i="4"/>
  <c r="F129" i="4"/>
  <c r="F130" i="4"/>
  <c r="F132" i="4"/>
  <c r="F140" i="4"/>
  <c r="F141" i="4"/>
  <c r="F143" i="4"/>
  <c r="F144" i="4"/>
  <c r="F148" i="4"/>
  <c r="F149" i="4"/>
  <c r="F150" i="4"/>
  <c r="F153" i="4" s="1"/>
  <c r="F151" i="4"/>
  <c r="F152" i="4"/>
  <c r="B153" i="4"/>
  <c r="C153" i="4"/>
  <c r="D153" i="4"/>
  <c r="F159" i="4"/>
  <c r="F166" i="4" s="1"/>
  <c r="F160" i="4"/>
  <c r="F161" i="4"/>
  <c r="F162" i="4"/>
  <c r="F163" i="4"/>
  <c r="F164" i="4"/>
  <c r="F165" i="4"/>
  <c r="B166" i="4"/>
  <c r="C166" i="4"/>
  <c r="D166" i="4"/>
  <c r="F168" i="4"/>
</calcChain>
</file>

<file path=xl/sharedStrings.xml><?xml version="1.0" encoding="utf-8"?>
<sst xmlns="http://schemas.openxmlformats.org/spreadsheetml/2006/main" count="249" uniqueCount="78">
  <si>
    <t>Вывоз мусора</t>
  </si>
  <si>
    <t>Статья</t>
  </si>
  <si>
    <t>Начислено</t>
  </si>
  <si>
    <t>Задолженность</t>
  </si>
  <si>
    <t>Оплачено</t>
  </si>
  <si>
    <t>Баланс дома фактический</t>
  </si>
  <si>
    <t>ул. СЫЗРАНОВА, дом 22</t>
  </si>
  <si>
    <t>370 квартир+16 офисов</t>
  </si>
  <si>
    <t>Отопление</t>
  </si>
  <si>
    <t>Уборка</t>
  </si>
  <si>
    <t>ХВС</t>
  </si>
  <si>
    <t>Эл.энергия</t>
  </si>
  <si>
    <t>Эл.энергия СОИ</t>
  </si>
  <si>
    <t>Обслуживание лифта</t>
  </si>
  <si>
    <t>Электроэнергия СОИ свыше нормы</t>
  </si>
  <si>
    <t xml:space="preserve">Аварийно-техническое обслуживание дома </t>
  </si>
  <si>
    <t>ГВС</t>
  </si>
  <si>
    <t>Водоотведение</t>
  </si>
  <si>
    <t>Перерасход электроэнергии для СОИ</t>
  </si>
  <si>
    <t>ТО котельной 5,5</t>
  </si>
  <si>
    <t>Домофон</t>
  </si>
  <si>
    <t>Комиссия банка за прием платежей</t>
  </si>
  <si>
    <t>Задолженность на начало</t>
  </si>
  <si>
    <t>Оплачено средств</t>
  </si>
  <si>
    <t>Содержание и ремонт, ТО котельной</t>
  </si>
  <si>
    <t>Должники на 01.01.2019 года</t>
  </si>
  <si>
    <t>Баланс дома на 01.01.2019г.</t>
  </si>
  <si>
    <t>Итого</t>
  </si>
  <si>
    <t>Январь</t>
  </si>
  <si>
    <t>Февраль</t>
  </si>
  <si>
    <t>Март</t>
  </si>
  <si>
    <t>Стоимость</t>
  </si>
  <si>
    <t>Итого:</t>
  </si>
  <si>
    <t>Расходы за 2019 год по статьям Содержание-ремонт, ТО котельной</t>
  </si>
  <si>
    <t>S дома 18233,18 м2</t>
  </si>
  <si>
    <t>Содерж и тек. ремонт 6,84</t>
  </si>
  <si>
    <t>Тариф 21,23 руб.</t>
  </si>
  <si>
    <t>Обслуживание лифтов 3,9</t>
  </si>
  <si>
    <t>Уборка 2,74                 Управление 2,25</t>
  </si>
  <si>
    <t>Наименование</t>
  </si>
  <si>
    <t>Ед. изм.</t>
  </si>
  <si>
    <t>Кол-во</t>
  </si>
  <si>
    <t>шт</t>
  </si>
  <si>
    <t>кв.м.</t>
  </si>
  <si>
    <t>%</t>
  </si>
  <si>
    <t>Квт</t>
  </si>
  <si>
    <t>Аварийное обслуживание котельной</t>
  </si>
  <si>
    <t>Техническое обслуживание котельной</t>
  </si>
  <si>
    <t>Отчет  за 2019 год</t>
  </si>
  <si>
    <t>Начисленно средств</t>
  </si>
  <si>
    <t>Апрель</t>
  </si>
  <si>
    <t>Май</t>
  </si>
  <si>
    <t>Июнь</t>
  </si>
  <si>
    <t>Июль</t>
  </si>
  <si>
    <t>Работы по обеспечению проведения поверки счетчика газа</t>
  </si>
  <si>
    <t>Август</t>
  </si>
  <si>
    <t>Сентябрь</t>
  </si>
  <si>
    <t>квт/ч</t>
  </si>
  <si>
    <t>Октябрь</t>
  </si>
  <si>
    <t>Ноябрь</t>
  </si>
  <si>
    <t>Декабрь</t>
  </si>
  <si>
    <t>Квт/ч</t>
  </si>
  <si>
    <t>Должники на 31.12.2019г</t>
  </si>
  <si>
    <t>ХВС для СОИ</t>
  </si>
  <si>
    <t>Выезд бригады</t>
  </si>
  <si>
    <t>Выезд бригад</t>
  </si>
  <si>
    <t>Вызов бригад</t>
  </si>
  <si>
    <t>Выезд бригад на объекты</t>
  </si>
  <si>
    <t>Статьи содержание и ремонт</t>
  </si>
  <si>
    <t>ИТОГО</t>
  </si>
  <si>
    <t>Выполнено работ</t>
  </si>
  <si>
    <t>Управление (оплачено)</t>
  </si>
  <si>
    <t>Расходы по ресурсам</t>
  </si>
  <si>
    <t>2+4-5-6-7</t>
  </si>
  <si>
    <t>Сантехнические работы</t>
  </si>
  <si>
    <t>Работы по содержанию дома и придомовой территории</t>
  </si>
  <si>
    <t>Строительно-ремонтные работы</t>
  </si>
  <si>
    <t>Электротехнические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</si>
</sst>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#,##0.00_ ;\-#,##0.00\ 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u/>
      <sz val="14"/>
      <color indexed="8"/>
      <name val="Arial"/>
      <family val="2"/>
      <charset val="204"/>
    </font>
    <font>
      <b/>
      <u/>
      <sz val="11"/>
      <color indexed="8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 wrapText="1"/>
    </xf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4" fontId="10" fillId="0" borderId="4" xfId="0" applyNumberFormat="1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center" vertical="center" wrapText="1"/>
    </xf>
    <xf numFmtId="14" fontId="4" fillId="0" borderId="6" xfId="0" applyNumberFormat="1" applyFont="1" applyFill="1" applyBorder="1"/>
    <xf numFmtId="14" fontId="11" fillId="0" borderId="6" xfId="0" applyNumberFormat="1" applyFont="1" applyFill="1" applyBorder="1"/>
    <xf numFmtId="14" fontId="11" fillId="0" borderId="5" xfId="0" applyNumberFormat="1" applyFont="1" applyFill="1" applyBorder="1"/>
    <xf numFmtId="0" fontId="10" fillId="0" borderId="1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right" vertical="center" wrapText="1"/>
    </xf>
    <xf numFmtId="14" fontId="11" fillId="0" borderId="7" xfId="0" applyNumberFormat="1" applyFont="1" applyFill="1" applyBorder="1" applyAlignment="1">
      <alignment vertical="top" shrinkToFit="1"/>
    </xf>
    <xf numFmtId="0" fontId="12" fillId="0" borderId="9" xfId="0" applyFont="1" applyBorder="1" applyAlignment="1">
      <alignment horizontal="center"/>
    </xf>
    <xf numFmtId="14" fontId="11" fillId="0" borderId="5" xfId="0" applyNumberFormat="1" applyFont="1" applyFill="1" applyBorder="1" applyAlignment="1">
      <alignment vertical="top"/>
    </xf>
    <xf numFmtId="14" fontId="11" fillId="0" borderId="7" xfId="0" applyNumberFormat="1" applyFont="1" applyFill="1" applyBorder="1" applyAlignment="1">
      <alignment vertical="top"/>
    </xf>
    <xf numFmtId="14" fontId="11" fillId="0" borderId="8" xfId="0" applyNumberFormat="1" applyFont="1" applyFill="1" applyBorder="1" applyAlignment="1">
      <alignment vertical="top"/>
    </xf>
    <xf numFmtId="14" fontId="11" fillId="0" borderId="6" xfId="0" applyNumberFormat="1" applyFont="1" applyFill="1" applyBorder="1" applyAlignment="1">
      <alignment vertical="top" shrinkToFi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4" fontId="7" fillId="0" borderId="16" xfId="0" applyNumberFormat="1" applyFont="1" applyBorder="1"/>
    <xf numFmtId="0" fontId="8" fillId="0" borderId="3" xfId="0" applyFont="1" applyFill="1" applyBorder="1" applyAlignment="1">
      <alignment wrapText="1"/>
    </xf>
    <xf numFmtId="0" fontId="8" fillId="0" borderId="17" xfId="0" applyFont="1" applyFill="1" applyBorder="1" applyAlignment="1">
      <alignment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wrapText="1"/>
    </xf>
    <xf numFmtId="4" fontId="11" fillId="0" borderId="18" xfId="0" applyNumberFormat="1" applyFont="1" applyFill="1" applyBorder="1" applyAlignment="1">
      <alignment horizontal="right" vertical="center" wrapText="1"/>
    </xf>
    <xf numFmtId="4" fontId="10" fillId="0" borderId="16" xfId="0" applyNumberFormat="1" applyFont="1" applyFill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right" vertical="center"/>
    </xf>
    <xf numFmtId="165" fontId="7" fillId="0" borderId="16" xfId="0" applyNumberFormat="1" applyFont="1" applyBorder="1" applyAlignment="1">
      <alignment horizontal="right" vertical="center"/>
    </xf>
    <xf numFmtId="14" fontId="11" fillId="0" borderId="6" xfId="0" applyNumberFormat="1" applyFont="1" applyFill="1" applyBorder="1" applyAlignment="1">
      <alignment vertical="top"/>
    </xf>
    <xf numFmtId="4" fontId="7" fillId="0" borderId="12" xfId="0" applyNumberFormat="1" applyFont="1" applyBorder="1"/>
    <xf numFmtId="4" fontId="7" fillId="0" borderId="11" xfId="0" applyNumberFormat="1" applyFont="1" applyBorder="1" applyAlignment="1">
      <alignment horizontal="right" vertical="center"/>
    </xf>
    <xf numFmtId="4" fontId="7" fillId="0" borderId="16" xfId="0" applyNumberFormat="1" applyFont="1" applyBorder="1" applyAlignment="1">
      <alignment horizontal="right" vertical="center"/>
    </xf>
    <xf numFmtId="4" fontId="10" fillId="0" borderId="19" xfId="0" applyNumberFormat="1" applyFont="1" applyBorder="1" applyAlignment="1">
      <alignment horizontal="right" vertical="center" wrapText="1"/>
    </xf>
    <xf numFmtId="14" fontId="8" fillId="0" borderId="5" xfId="0" applyNumberFormat="1" applyFont="1" applyBorder="1"/>
    <xf numFmtId="14" fontId="8" fillId="0" borderId="7" xfId="0" applyNumberFormat="1" applyFont="1" applyBorder="1"/>
    <xf numFmtId="14" fontId="8" fillId="0" borderId="7" xfId="0" applyNumberFormat="1" applyFont="1" applyBorder="1" applyAlignment="1">
      <alignment vertical="top" shrinkToFit="1"/>
    </xf>
    <xf numFmtId="14" fontId="8" fillId="0" borderId="8" xfId="0" applyNumberFormat="1" applyFont="1" applyBorder="1" applyAlignment="1">
      <alignment vertical="top" shrinkToFit="1"/>
    </xf>
    <xf numFmtId="14" fontId="8" fillId="0" borderId="6" xfId="0" applyNumberFormat="1" applyFont="1" applyBorder="1" applyAlignment="1">
      <alignment vertical="top" shrinkToFit="1"/>
    </xf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4" fontId="8" fillId="0" borderId="2" xfId="0" applyNumberFormat="1" applyFont="1" applyBorder="1" applyAlignment="1">
      <alignment horizontal="right" vertical="center" wrapText="1"/>
    </xf>
    <xf numFmtId="14" fontId="8" fillId="0" borderId="6" xfId="0" applyNumberFormat="1" applyFont="1" applyBorder="1"/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14" fontId="8" fillId="0" borderId="5" xfId="0" applyNumberFormat="1" applyFont="1" applyBorder="1" applyAlignment="1">
      <alignment vertical="top"/>
    </xf>
    <xf numFmtId="14" fontId="8" fillId="0" borderId="7" xfId="0" applyNumberFormat="1" applyFont="1" applyBorder="1" applyAlignment="1">
      <alignment vertical="top"/>
    </xf>
    <xf numFmtId="14" fontId="5" fillId="0" borderId="6" xfId="0" applyNumberFormat="1" applyFont="1" applyBorder="1"/>
    <xf numFmtId="0" fontId="0" fillId="0" borderId="3" xfId="0" applyBorder="1" applyAlignment="1">
      <alignment horizontal="center" wrapText="1"/>
    </xf>
    <xf numFmtId="14" fontId="5" fillId="0" borderId="1" xfId="0" applyNumberFormat="1" applyFont="1" applyBorder="1"/>
    <xf numFmtId="4" fontId="8" fillId="0" borderId="4" xfId="0" applyNumberFormat="1" applyFont="1" applyBorder="1" applyAlignment="1">
      <alignment horizontal="right" vertical="center" wrapText="1"/>
    </xf>
    <xf numFmtId="0" fontId="8" fillId="0" borderId="17" xfId="0" applyFont="1" applyBorder="1" applyAlignment="1">
      <alignment vertical="center" wrapText="1"/>
    </xf>
    <xf numFmtId="0" fontId="8" fillId="0" borderId="17" xfId="0" applyFont="1" applyBorder="1" applyAlignment="1">
      <alignment wrapText="1"/>
    </xf>
    <xf numFmtId="14" fontId="8" fillId="0" borderId="6" xfId="0" applyNumberFormat="1" applyFont="1" applyBorder="1" applyAlignment="1">
      <alignment vertical="top"/>
    </xf>
    <xf numFmtId="0" fontId="9" fillId="0" borderId="5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0" fontId="7" fillId="0" borderId="22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8" fillId="0" borderId="23" xfId="0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right"/>
    </xf>
    <xf numFmtId="14" fontId="8" fillId="0" borderId="7" xfId="0" applyNumberFormat="1" applyFont="1" applyBorder="1" applyAlignment="1">
      <alignment horizontal="right"/>
    </xf>
    <xf numFmtId="0" fontId="8" fillId="0" borderId="3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2" xfId="0" applyNumberFormat="1" applyFont="1" applyBorder="1" applyAlignment="1">
      <alignment horizontal="right" vertical="center" wrapText="1"/>
    </xf>
    <xf numFmtId="0" fontId="8" fillId="0" borderId="24" xfId="0" applyFont="1" applyBorder="1" applyAlignment="1">
      <alignment horizontal="center" vertical="center"/>
    </xf>
    <xf numFmtId="14" fontId="8" fillId="0" borderId="25" xfId="0" applyNumberFormat="1" applyFont="1" applyBorder="1" applyAlignment="1">
      <alignment vertical="top" shrinkToFit="1"/>
    </xf>
    <xf numFmtId="4" fontId="7" fillId="0" borderId="11" xfId="0" applyNumberFormat="1" applyFont="1" applyBorder="1"/>
    <xf numFmtId="0" fontId="8" fillId="0" borderId="23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4" fontId="7" fillId="0" borderId="2" xfId="0" applyNumberFormat="1" applyFont="1" applyBorder="1"/>
    <xf numFmtId="0" fontId="7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10" fillId="0" borderId="26" xfId="0" applyFont="1" applyBorder="1" applyAlignment="1">
      <alignment horizont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4" fillId="0" borderId="10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wrapText="1"/>
    </xf>
    <xf numFmtId="0" fontId="1" fillId="0" borderId="0" xfId="0" applyFont="1"/>
    <xf numFmtId="0" fontId="9" fillId="0" borderId="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" fontId="9" fillId="0" borderId="29" xfId="0" applyNumberFormat="1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8" fillId="0" borderId="3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11" fillId="0" borderId="30" xfId="0" applyFont="1" applyFill="1" applyBorder="1" applyAlignment="1">
      <alignment horizontal="left" vertical="center" wrapText="1"/>
    </xf>
    <xf numFmtId="4" fontId="11" fillId="0" borderId="15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7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right" vertical="center" wrapText="1"/>
    </xf>
    <xf numFmtId="0" fontId="8" fillId="0" borderId="23" xfId="0" applyFont="1" applyBorder="1" applyAlignment="1">
      <alignment wrapText="1"/>
    </xf>
    <xf numFmtId="0" fontId="0" fillId="0" borderId="0" xfId="0" applyFill="1" applyBorder="1" applyAlignment="1">
      <alignment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" fontId="9" fillId="0" borderId="29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2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11" fillId="0" borderId="17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5" fillId="0" borderId="30" xfId="0" applyNumberFormat="1" applyFont="1" applyBorder="1" applyAlignment="1">
      <alignment horizontal="center" vertical="center" wrapText="1"/>
    </xf>
    <xf numFmtId="0" fontId="15" fillId="0" borderId="41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9" xfId="0" applyFont="1" applyFill="1" applyBorder="1" applyAlignment="1">
      <alignment horizontal="left" vertical="center"/>
    </xf>
    <xf numFmtId="0" fontId="10" fillId="0" borderId="45" xfId="0" applyFont="1" applyFill="1" applyBorder="1" applyAlignment="1">
      <alignment horizontal="left" vertical="center"/>
    </xf>
    <xf numFmtId="0" fontId="10" fillId="0" borderId="4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46" xfId="0" applyFont="1" applyFill="1" applyBorder="1" applyAlignment="1">
      <alignment horizontal="left" vertical="center"/>
    </xf>
    <xf numFmtId="0" fontId="10" fillId="0" borderId="47" xfId="0" applyFont="1" applyFill="1" applyBorder="1" applyAlignment="1">
      <alignment horizontal="left" vertical="center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0" borderId="19" xfId="0" applyNumberFormat="1" applyFont="1" applyFill="1" applyBorder="1" applyAlignment="1">
      <alignment horizontal="center" vertical="center" wrapText="1"/>
    </xf>
    <xf numFmtId="0" fontId="10" fillId="0" borderId="48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4" fontId="0" fillId="0" borderId="0" xfId="0" applyNumberFormat="1" applyBorder="1" applyAlignment="1"/>
    <xf numFmtId="0" fontId="10" fillId="0" borderId="40" xfId="0" applyFon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Fill="1" applyBorder="1"/>
    <xf numFmtId="0" fontId="0" fillId="0" borderId="0" xfId="0" applyFont="1" applyBorder="1" applyAlignment="1">
      <alignment wrapText="1"/>
    </xf>
    <xf numFmtId="0" fontId="0" fillId="0" borderId="0" xfId="0" applyBorder="1" applyAlignment="1"/>
    <xf numFmtId="0" fontId="0" fillId="0" borderId="0" xfId="0" applyBorder="1" applyAlignment="1">
      <alignment wrapText="1"/>
    </xf>
    <xf numFmtId="4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0"/>
  <sheetViews>
    <sheetView tabSelected="1" topLeftCell="A156" workbookViewId="0">
      <selection activeCell="G170" sqref="G170"/>
    </sheetView>
  </sheetViews>
  <sheetFormatPr defaultRowHeight="15" x14ac:dyDescent="0.25"/>
  <cols>
    <col min="1" max="1" width="15.42578125" customWidth="1"/>
    <col min="2" max="2" width="26.140625" style="7" customWidth="1"/>
    <col min="3" max="4" width="14" style="6" customWidth="1"/>
    <col min="5" max="5" width="13.42578125" style="6" customWidth="1"/>
    <col min="6" max="6" width="16.140625" style="5" customWidth="1"/>
    <col min="7" max="7" width="17.7109375" customWidth="1"/>
  </cols>
  <sheetData>
    <row r="1" spans="1:7" ht="18" x14ac:dyDescent="0.25">
      <c r="A1" s="199" t="s">
        <v>6</v>
      </c>
      <c r="B1" s="199"/>
      <c r="C1" s="199"/>
      <c r="D1" s="199"/>
      <c r="E1" s="199"/>
      <c r="F1" s="199"/>
    </row>
    <row r="2" spans="1:7" ht="18.75" thickBot="1" x14ac:dyDescent="0.3">
      <c r="A2" s="200" t="s">
        <v>48</v>
      </c>
      <c r="B2" s="200"/>
      <c r="C2" s="200"/>
      <c r="D2" s="200"/>
      <c r="E2" s="200"/>
      <c r="F2" s="200"/>
    </row>
    <row r="3" spans="1:7" ht="31.15" customHeight="1" x14ac:dyDescent="0.25">
      <c r="A3" s="204" t="s">
        <v>34</v>
      </c>
      <c r="B3" s="205"/>
      <c r="C3" s="108" t="s">
        <v>36</v>
      </c>
      <c r="D3" s="196" t="s">
        <v>37</v>
      </c>
      <c r="E3" s="197"/>
      <c r="F3" s="198"/>
    </row>
    <row r="4" spans="1:7" ht="42.75" x14ac:dyDescent="0.25">
      <c r="A4" s="208" t="s">
        <v>7</v>
      </c>
      <c r="B4" s="209"/>
      <c r="C4" s="14" t="s">
        <v>35</v>
      </c>
      <c r="D4" s="14" t="s">
        <v>19</v>
      </c>
      <c r="E4" s="14"/>
      <c r="F4" s="109" t="s">
        <v>38</v>
      </c>
    </row>
    <row r="5" spans="1:7" ht="15" customHeight="1" x14ac:dyDescent="0.25">
      <c r="A5" s="103">
        <v>1</v>
      </c>
      <c r="B5" s="187" t="s">
        <v>25</v>
      </c>
      <c r="C5" s="188"/>
      <c r="D5" s="188"/>
      <c r="E5" s="189"/>
      <c r="F5" s="44">
        <v>883499.92</v>
      </c>
    </row>
    <row r="6" spans="1:7" ht="15" customHeight="1" x14ac:dyDescent="0.25">
      <c r="A6" s="103">
        <v>2</v>
      </c>
      <c r="B6" s="187" t="s">
        <v>26</v>
      </c>
      <c r="C6" s="188"/>
      <c r="D6" s="188"/>
      <c r="E6" s="189"/>
      <c r="F6" s="44">
        <v>-381715.18</v>
      </c>
    </row>
    <row r="7" spans="1:7" ht="16.899999999999999" customHeight="1" x14ac:dyDescent="0.25">
      <c r="A7" s="103">
        <v>3</v>
      </c>
      <c r="B7" s="187" t="s">
        <v>49</v>
      </c>
      <c r="C7" s="188"/>
      <c r="D7" s="188"/>
      <c r="E7" s="189"/>
      <c r="F7" s="45">
        <v>9902901.1300000008</v>
      </c>
    </row>
    <row r="8" spans="1:7" ht="18" customHeight="1" thickBot="1" x14ac:dyDescent="0.3">
      <c r="A8" s="104">
        <v>4</v>
      </c>
      <c r="B8" s="190" t="s">
        <v>23</v>
      </c>
      <c r="C8" s="191"/>
      <c r="D8" s="191"/>
      <c r="E8" s="192"/>
      <c r="F8" s="15">
        <v>9833554.0099999998</v>
      </c>
    </row>
    <row r="9" spans="1:7" ht="15.75" thickBot="1" x14ac:dyDescent="0.3">
      <c r="A9" s="2"/>
    </row>
    <row r="10" spans="1:7" ht="16.5" thickBot="1" x14ac:dyDescent="0.3">
      <c r="A10" s="23"/>
      <c r="B10" s="201" t="s">
        <v>33</v>
      </c>
      <c r="C10" s="202"/>
      <c r="D10" s="202"/>
      <c r="E10" s="202"/>
      <c r="F10" s="203"/>
    </row>
    <row r="11" spans="1:7" ht="15.75" thickBot="1" x14ac:dyDescent="0.3">
      <c r="A11" s="33"/>
      <c r="B11" s="34" t="s">
        <v>39</v>
      </c>
      <c r="C11" s="34" t="s">
        <v>40</v>
      </c>
      <c r="D11" s="193" t="s">
        <v>41</v>
      </c>
      <c r="E11" s="194"/>
      <c r="F11" s="35" t="s">
        <v>31</v>
      </c>
    </row>
    <row r="12" spans="1:7" ht="15.75" thickBot="1" x14ac:dyDescent="0.3">
      <c r="A12" s="31"/>
      <c r="B12" s="195" t="s">
        <v>28</v>
      </c>
      <c r="C12" s="195"/>
      <c r="D12" s="195"/>
      <c r="E12" s="102"/>
      <c r="F12" s="32"/>
      <c r="G12" s="10"/>
    </row>
    <row r="13" spans="1:7" ht="21" customHeight="1" x14ac:dyDescent="0.25">
      <c r="A13" s="19"/>
      <c r="B13" s="49" t="s">
        <v>77</v>
      </c>
      <c r="C13" s="50"/>
      <c r="D13" s="176"/>
      <c r="E13" s="177"/>
      <c r="F13" s="51">
        <v>23097.46</v>
      </c>
    </row>
    <row r="14" spans="1:7" ht="18.75" customHeight="1" x14ac:dyDescent="0.25">
      <c r="A14" s="22"/>
      <c r="B14" s="48" t="s">
        <v>74</v>
      </c>
      <c r="C14" s="47"/>
      <c r="D14" s="165"/>
      <c r="E14" s="166"/>
      <c r="F14" s="52">
        <v>38957</v>
      </c>
    </row>
    <row r="15" spans="1:7" ht="30" customHeight="1" x14ac:dyDescent="0.25">
      <c r="A15" s="22"/>
      <c r="B15" s="48" t="s">
        <v>75</v>
      </c>
      <c r="C15" s="46"/>
      <c r="D15" s="165"/>
      <c r="E15" s="166"/>
      <c r="F15" s="52">
        <v>24850.2</v>
      </c>
    </row>
    <row r="16" spans="1:7" ht="28.15" customHeight="1" x14ac:dyDescent="0.25">
      <c r="A16" s="27"/>
      <c r="B16" s="39" t="s">
        <v>14</v>
      </c>
      <c r="C16" s="43" t="s">
        <v>45</v>
      </c>
      <c r="D16" s="169">
        <v>2498</v>
      </c>
      <c r="E16" s="170"/>
      <c r="F16" s="12">
        <v>9717.2199999999993</v>
      </c>
    </row>
    <row r="17" spans="1:7" ht="16.5" customHeight="1" x14ac:dyDescent="0.25">
      <c r="A17" s="27"/>
      <c r="B17" s="48" t="s">
        <v>65</v>
      </c>
      <c r="C17" s="46" t="s">
        <v>42</v>
      </c>
      <c r="D17" s="165">
        <v>10</v>
      </c>
      <c r="E17" s="166"/>
      <c r="F17" s="56">
        <v>2300</v>
      </c>
    </row>
    <row r="18" spans="1:7" ht="27" customHeight="1" x14ac:dyDescent="0.25">
      <c r="A18" s="18"/>
      <c r="B18" s="42" t="s">
        <v>15</v>
      </c>
      <c r="C18" s="13" t="s">
        <v>43</v>
      </c>
      <c r="D18" s="183">
        <v>18233.18</v>
      </c>
      <c r="E18" s="184"/>
      <c r="F18" s="12">
        <f>D18*2.25</f>
        <v>41024.654999999999</v>
      </c>
    </row>
    <row r="19" spans="1:7" ht="28.15" customHeight="1" x14ac:dyDescent="0.25">
      <c r="A19" s="18"/>
      <c r="B19" s="39" t="s">
        <v>21</v>
      </c>
      <c r="C19" s="43" t="s">
        <v>44</v>
      </c>
      <c r="D19" s="169">
        <v>1.5</v>
      </c>
      <c r="E19" s="170"/>
      <c r="F19" s="12">
        <v>15386.46</v>
      </c>
    </row>
    <row r="20" spans="1:7" ht="28.15" customHeight="1" x14ac:dyDescent="0.25">
      <c r="A20" s="18"/>
      <c r="B20" s="39" t="s">
        <v>46</v>
      </c>
      <c r="C20" s="43" t="s">
        <v>43</v>
      </c>
      <c r="D20" s="169">
        <v>18233.18</v>
      </c>
      <c r="E20" s="170"/>
      <c r="F20" s="12">
        <f>D20*1.9</f>
        <v>34643.042000000001</v>
      </c>
    </row>
    <row r="21" spans="1:7" ht="28.15" customHeight="1" x14ac:dyDescent="0.25">
      <c r="A21" s="18"/>
      <c r="B21" s="39" t="s">
        <v>47</v>
      </c>
      <c r="C21" s="43" t="s">
        <v>43</v>
      </c>
      <c r="D21" s="169">
        <v>18233.18</v>
      </c>
      <c r="E21" s="170"/>
      <c r="F21" s="12">
        <f>D21*2.4</f>
        <v>43759.631999999998</v>
      </c>
    </row>
    <row r="22" spans="1:7" ht="15.75" thickBot="1" x14ac:dyDescent="0.3">
      <c r="A22" s="20"/>
      <c r="B22" s="178" t="s">
        <v>32</v>
      </c>
      <c r="C22" s="179"/>
      <c r="D22" s="179"/>
      <c r="E22" s="180"/>
      <c r="F22" s="21">
        <f>SUM(F13:F21)</f>
        <v>233735.66899999999</v>
      </c>
    </row>
    <row r="23" spans="1:7" ht="15.75" thickBot="1" x14ac:dyDescent="0.3">
      <c r="A23" s="206" t="s">
        <v>29</v>
      </c>
      <c r="B23" s="207"/>
      <c r="C23" s="207"/>
      <c r="D23" s="207"/>
      <c r="E23" s="207"/>
      <c r="F23" s="207"/>
      <c r="G23" s="10"/>
    </row>
    <row r="24" spans="1:7" ht="16.5" customHeight="1" x14ac:dyDescent="0.25">
      <c r="A24" s="24"/>
      <c r="B24" s="49" t="s">
        <v>77</v>
      </c>
      <c r="C24" s="50"/>
      <c r="D24" s="176"/>
      <c r="E24" s="177"/>
      <c r="F24" s="54">
        <v>7994.4</v>
      </c>
    </row>
    <row r="25" spans="1:7" ht="18" customHeight="1" x14ac:dyDescent="0.25">
      <c r="A25" s="26"/>
      <c r="B25" s="48" t="s">
        <v>74</v>
      </c>
      <c r="C25" s="47"/>
      <c r="D25" s="165"/>
      <c r="E25" s="166"/>
      <c r="F25" s="38">
        <v>2203.1999999999998</v>
      </c>
    </row>
    <row r="26" spans="1:7" ht="28.5" customHeight="1" x14ac:dyDescent="0.25">
      <c r="A26" s="25"/>
      <c r="B26" s="48" t="s">
        <v>75</v>
      </c>
      <c r="C26" s="46"/>
      <c r="D26" s="165"/>
      <c r="E26" s="166"/>
      <c r="F26" s="38">
        <v>12508</v>
      </c>
    </row>
    <row r="27" spans="1:7" ht="15.75" customHeight="1" x14ac:dyDescent="0.25">
      <c r="A27" s="53"/>
      <c r="B27" s="36" t="s">
        <v>64</v>
      </c>
      <c r="C27" s="37" t="s">
        <v>42</v>
      </c>
      <c r="D27" s="185">
        <v>4</v>
      </c>
      <c r="E27" s="186"/>
      <c r="F27" s="38">
        <v>920</v>
      </c>
    </row>
    <row r="28" spans="1:7" ht="25.15" customHeight="1" x14ac:dyDescent="0.25">
      <c r="A28" s="17"/>
      <c r="B28" s="40" t="s">
        <v>15</v>
      </c>
      <c r="C28" s="13" t="s">
        <v>43</v>
      </c>
      <c r="D28" s="183">
        <v>18233.18</v>
      </c>
      <c r="E28" s="184"/>
      <c r="F28" s="12">
        <f>D28*2.25</f>
        <v>41024.654999999999</v>
      </c>
    </row>
    <row r="29" spans="1:7" ht="25.9" customHeight="1" x14ac:dyDescent="0.25">
      <c r="A29" s="17"/>
      <c r="B29" s="39" t="s">
        <v>14</v>
      </c>
      <c r="C29" s="43" t="s">
        <v>45</v>
      </c>
      <c r="D29" s="169">
        <v>2353</v>
      </c>
      <c r="E29" s="170"/>
      <c r="F29" s="12">
        <v>9153.17</v>
      </c>
    </row>
    <row r="30" spans="1:7" ht="28.9" customHeight="1" x14ac:dyDescent="0.25">
      <c r="A30" s="17"/>
      <c r="B30" s="39" t="s">
        <v>21</v>
      </c>
      <c r="C30" s="43" t="s">
        <v>44</v>
      </c>
      <c r="D30" s="169">
        <v>1.5</v>
      </c>
      <c r="E30" s="170"/>
      <c r="F30" s="12">
        <v>15386.46</v>
      </c>
    </row>
    <row r="31" spans="1:7" ht="28.9" customHeight="1" x14ac:dyDescent="0.25">
      <c r="A31" s="18"/>
      <c r="B31" s="39" t="s">
        <v>46</v>
      </c>
      <c r="C31" s="43" t="s">
        <v>43</v>
      </c>
      <c r="D31" s="169">
        <v>18233.18</v>
      </c>
      <c r="E31" s="170"/>
      <c r="F31" s="12">
        <f>D31*1.9</f>
        <v>34643.042000000001</v>
      </c>
    </row>
    <row r="32" spans="1:7" ht="28.9" customHeight="1" x14ac:dyDescent="0.25">
      <c r="A32" s="18"/>
      <c r="B32" s="39" t="s">
        <v>47</v>
      </c>
      <c r="C32" s="43" t="s">
        <v>43</v>
      </c>
      <c r="D32" s="169">
        <v>18233.18</v>
      </c>
      <c r="E32" s="170"/>
      <c r="F32" s="12">
        <f>D32*2.4</f>
        <v>43759.631999999998</v>
      </c>
    </row>
    <row r="33" spans="1:7" ht="15.75" thickBot="1" x14ac:dyDescent="0.3">
      <c r="A33" s="11"/>
      <c r="B33" s="178" t="s">
        <v>32</v>
      </c>
      <c r="C33" s="179"/>
      <c r="D33" s="179"/>
      <c r="E33" s="180"/>
      <c r="F33" s="21">
        <f>SUM(F24:F32)</f>
        <v>167592.55900000001</v>
      </c>
    </row>
    <row r="34" spans="1:7" ht="21" customHeight="1" thickBot="1" x14ac:dyDescent="0.3">
      <c r="A34" s="206" t="s">
        <v>30</v>
      </c>
      <c r="B34" s="207"/>
      <c r="C34" s="207"/>
      <c r="D34" s="207"/>
      <c r="E34" s="207"/>
      <c r="F34" s="207"/>
      <c r="G34" s="10"/>
    </row>
    <row r="35" spans="1:7" ht="19.5" customHeight="1" x14ac:dyDescent="0.25">
      <c r="A35" s="24"/>
      <c r="B35" s="49" t="s">
        <v>77</v>
      </c>
      <c r="C35" s="50"/>
      <c r="D35" s="176"/>
      <c r="E35" s="177"/>
      <c r="F35" s="55">
        <v>29408</v>
      </c>
    </row>
    <row r="36" spans="1:7" ht="19.5" customHeight="1" x14ac:dyDescent="0.25">
      <c r="A36" s="25"/>
      <c r="B36" s="48" t="s">
        <v>74</v>
      </c>
      <c r="C36" s="47"/>
      <c r="D36" s="165"/>
      <c r="E36" s="166"/>
      <c r="F36" s="56">
        <v>44327.5</v>
      </c>
    </row>
    <row r="37" spans="1:7" ht="29.25" customHeight="1" x14ac:dyDescent="0.25">
      <c r="A37" s="26"/>
      <c r="B37" s="48" t="s">
        <v>75</v>
      </c>
      <c r="C37" s="46"/>
      <c r="D37" s="165"/>
      <c r="E37" s="166"/>
      <c r="F37" s="56">
        <v>27962.07</v>
      </c>
    </row>
    <row r="38" spans="1:7" ht="19.5" customHeight="1" x14ac:dyDescent="0.25">
      <c r="A38" s="53"/>
      <c r="B38" s="48" t="s">
        <v>65</v>
      </c>
      <c r="C38" s="46" t="s">
        <v>42</v>
      </c>
      <c r="D38" s="165">
        <v>9</v>
      </c>
      <c r="E38" s="166"/>
      <c r="F38" s="56">
        <v>2070</v>
      </c>
    </row>
    <row r="39" spans="1:7" ht="24.6" customHeight="1" x14ac:dyDescent="0.25">
      <c r="A39" s="17"/>
      <c r="B39" s="42" t="s">
        <v>15</v>
      </c>
      <c r="C39" s="13" t="s">
        <v>43</v>
      </c>
      <c r="D39" s="183">
        <v>18233.18</v>
      </c>
      <c r="E39" s="184"/>
      <c r="F39" s="41">
        <f>D39*2.25</f>
        <v>41024.654999999999</v>
      </c>
    </row>
    <row r="40" spans="1:7" ht="25.15" customHeight="1" x14ac:dyDescent="0.25">
      <c r="A40" s="18"/>
      <c r="B40" s="39" t="s">
        <v>21</v>
      </c>
      <c r="C40" s="43" t="s">
        <v>44</v>
      </c>
      <c r="D40" s="169">
        <v>1.5</v>
      </c>
      <c r="E40" s="170"/>
      <c r="F40" s="41">
        <v>15386.46</v>
      </c>
    </row>
    <row r="41" spans="1:7" ht="25.15" customHeight="1" x14ac:dyDescent="0.25">
      <c r="A41" s="18"/>
      <c r="B41" s="39" t="s">
        <v>46</v>
      </c>
      <c r="C41" s="43" t="s">
        <v>43</v>
      </c>
      <c r="D41" s="169">
        <v>18233.18</v>
      </c>
      <c r="E41" s="170"/>
      <c r="F41" s="12">
        <f>D41*1.9</f>
        <v>34643.042000000001</v>
      </c>
    </row>
    <row r="42" spans="1:7" ht="25.15" customHeight="1" x14ac:dyDescent="0.25">
      <c r="A42" s="18"/>
      <c r="B42" s="39" t="s">
        <v>47</v>
      </c>
      <c r="C42" s="43" t="s">
        <v>43</v>
      </c>
      <c r="D42" s="169">
        <v>18233.18</v>
      </c>
      <c r="E42" s="170"/>
      <c r="F42" s="12">
        <f>D42*2.4</f>
        <v>43759.631999999998</v>
      </c>
    </row>
    <row r="43" spans="1:7" ht="16.5" customHeight="1" thickBot="1" x14ac:dyDescent="0.3">
      <c r="A43" s="20"/>
      <c r="B43" s="178" t="s">
        <v>32</v>
      </c>
      <c r="C43" s="179"/>
      <c r="D43" s="179"/>
      <c r="E43" s="180"/>
      <c r="F43" s="21">
        <f>SUM(F35:F42)</f>
        <v>238581.359</v>
      </c>
    </row>
    <row r="44" spans="1:7" ht="16.5" customHeight="1" thickBot="1" x14ac:dyDescent="0.3">
      <c r="A44" s="223" t="s">
        <v>50</v>
      </c>
      <c r="B44" s="224"/>
      <c r="C44" s="224"/>
      <c r="D44" s="224"/>
      <c r="E44" s="224"/>
      <c r="F44" s="225"/>
    </row>
    <row r="45" spans="1:7" ht="20.25" customHeight="1" x14ac:dyDescent="0.25">
      <c r="A45" s="58"/>
      <c r="B45" s="49" t="s">
        <v>77</v>
      </c>
      <c r="C45" s="50"/>
      <c r="D45" s="176"/>
      <c r="E45" s="177"/>
      <c r="F45" s="55">
        <v>882</v>
      </c>
    </row>
    <row r="46" spans="1:7" ht="18" customHeight="1" x14ac:dyDescent="0.25">
      <c r="A46" s="59"/>
      <c r="B46" s="48" t="s">
        <v>74</v>
      </c>
      <c r="C46" s="47"/>
      <c r="D46" s="165"/>
      <c r="E46" s="166"/>
      <c r="F46" s="56">
        <v>22785.040000000001</v>
      </c>
    </row>
    <row r="47" spans="1:7" ht="25.5" customHeight="1" x14ac:dyDescent="0.25">
      <c r="A47" s="59"/>
      <c r="B47" s="48" t="s">
        <v>76</v>
      </c>
      <c r="C47" s="47"/>
      <c r="D47" s="136"/>
      <c r="E47" s="82"/>
      <c r="F47" s="56">
        <v>44816.76</v>
      </c>
    </row>
    <row r="48" spans="1:7" ht="27.75" customHeight="1" x14ac:dyDescent="0.25">
      <c r="A48" s="60"/>
      <c r="B48" s="48" t="s">
        <v>75</v>
      </c>
      <c r="C48" s="46"/>
      <c r="D48" s="165"/>
      <c r="E48" s="166"/>
      <c r="F48" s="56">
        <v>34656</v>
      </c>
    </row>
    <row r="49" spans="1:9" ht="16.5" customHeight="1" x14ac:dyDescent="0.25">
      <c r="A49" s="93"/>
      <c r="B49" s="48" t="s">
        <v>64</v>
      </c>
      <c r="C49" s="46" t="s">
        <v>42</v>
      </c>
      <c r="D49" s="165">
        <v>5</v>
      </c>
      <c r="E49" s="166"/>
      <c r="F49" s="56">
        <v>1150</v>
      </c>
    </row>
    <row r="50" spans="1:9" ht="27.75" customHeight="1" x14ac:dyDescent="0.25">
      <c r="A50" s="62"/>
      <c r="B50" s="63" t="s">
        <v>14</v>
      </c>
      <c r="C50" s="64" t="s">
        <v>45</v>
      </c>
      <c r="D50" s="171">
        <v>759</v>
      </c>
      <c r="E50" s="172"/>
      <c r="F50" s="65">
        <v>2952.51</v>
      </c>
    </row>
    <row r="51" spans="1:9" ht="27.75" customHeight="1" x14ac:dyDescent="0.25">
      <c r="A51" s="66"/>
      <c r="B51" s="67" t="s">
        <v>15</v>
      </c>
      <c r="C51" s="68" t="s">
        <v>43</v>
      </c>
      <c r="D51" s="145">
        <v>18233.18</v>
      </c>
      <c r="E51" s="146"/>
      <c r="F51" s="65">
        <f>D51*2.25</f>
        <v>41024.654999999999</v>
      </c>
    </row>
    <row r="52" spans="1:9" ht="32.25" customHeight="1" x14ac:dyDescent="0.25">
      <c r="A52" s="66"/>
      <c r="B52" s="63" t="s">
        <v>21</v>
      </c>
      <c r="C52" s="64" t="s">
        <v>44</v>
      </c>
      <c r="D52" s="171">
        <v>1.5</v>
      </c>
      <c r="E52" s="172"/>
      <c r="F52" s="65">
        <v>11526.71</v>
      </c>
    </row>
    <row r="53" spans="1:9" ht="27.75" customHeight="1" x14ac:dyDescent="0.25">
      <c r="A53" s="66"/>
      <c r="B53" s="63" t="s">
        <v>46</v>
      </c>
      <c r="C53" s="64" t="s">
        <v>43</v>
      </c>
      <c r="D53" s="171">
        <v>18233.18</v>
      </c>
      <c r="E53" s="172"/>
      <c r="F53" s="65">
        <f>D53*1.9</f>
        <v>34643.042000000001</v>
      </c>
    </row>
    <row r="54" spans="1:9" ht="31.5" customHeight="1" x14ac:dyDescent="0.25">
      <c r="A54" s="66"/>
      <c r="B54" s="63" t="s">
        <v>47</v>
      </c>
      <c r="C54" s="64" t="s">
        <v>43</v>
      </c>
      <c r="D54" s="171">
        <v>18233.18</v>
      </c>
      <c r="E54" s="172"/>
      <c r="F54" s="65">
        <f>D54*2.4</f>
        <v>43759.631999999998</v>
      </c>
    </row>
    <row r="55" spans="1:9" ht="16.5" customHeight="1" thickBot="1" x14ac:dyDescent="0.3">
      <c r="A55" s="20"/>
      <c r="B55" s="178" t="s">
        <v>32</v>
      </c>
      <c r="C55" s="179"/>
      <c r="D55" s="179"/>
      <c r="E55" s="180"/>
      <c r="F55" s="21">
        <f>SUM(F45:F54)</f>
        <v>238196.34899999999</v>
      </c>
    </row>
    <row r="56" spans="1:9" ht="16.5" customHeight="1" thickBot="1" x14ac:dyDescent="0.3">
      <c r="A56" s="212" t="s">
        <v>51</v>
      </c>
      <c r="B56" s="213"/>
      <c r="C56" s="213"/>
      <c r="D56" s="213"/>
      <c r="E56" s="214"/>
      <c r="F56" s="214"/>
    </row>
    <row r="57" spans="1:9" ht="18" customHeight="1" x14ac:dyDescent="0.25">
      <c r="A57" s="69"/>
      <c r="B57" s="49" t="s">
        <v>77</v>
      </c>
      <c r="C57" s="50"/>
      <c r="D57" s="176"/>
      <c r="E57" s="177"/>
      <c r="F57" s="94">
        <v>10264</v>
      </c>
    </row>
    <row r="58" spans="1:9" ht="19.5" customHeight="1" x14ac:dyDescent="0.25">
      <c r="A58" s="70"/>
      <c r="B58" s="48" t="s">
        <v>74</v>
      </c>
      <c r="C58" s="47"/>
      <c r="D58" s="165"/>
      <c r="E58" s="166"/>
      <c r="F58" s="38">
        <v>41317.82</v>
      </c>
    </row>
    <row r="59" spans="1:9" ht="24.75" customHeight="1" x14ac:dyDescent="0.25">
      <c r="A59" s="70"/>
      <c r="B59" s="48" t="s">
        <v>76</v>
      </c>
      <c r="C59" s="47"/>
      <c r="D59" s="136"/>
      <c r="E59" s="82"/>
      <c r="F59" s="38">
        <v>510</v>
      </c>
    </row>
    <row r="60" spans="1:9" ht="28.5" customHeight="1" x14ac:dyDescent="0.25">
      <c r="A60" s="70"/>
      <c r="B60" s="48" t="s">
        <v>75</v>
      </c>
      <c r="C60" s="46"/>
      <c r="D60" s="165"/>
      <c r="E60" s="166"/>
      <c r="F60" s="38">
        <v>41542</v>
      </c>
    </row>
    <row r="61" spans="1:9" ht="21" customHeight="1" x14ac:dyDescent="0.25">
      <c r="A61" s="71"/>
      <c r="B61" s="48" t="s">
        <v>64</v>
      </c>
      <c r="C61" s="46" t="s">
        <v>42</v>
      </c>
      <c r="D61" s="165">
        <v>7</v>
      </c>
      <c r="E61" s="166"/>
      <c r="F61" s="65">
        <v>1610</v>
      </c>
    </row>
    <row r="62" spans="1:9" ht="29.25" customHeight="1" x14ac:dyDescent="0.25">
      <c r="A62" s="71"/>
      <c r="B62" s="63" t="s">
        <v>14</v>
      </c>
      <c r="C62" s="72" t="s">
        <v>45</v>
      </c>
      <c r="D62" s="181">
        <v>576</v>
      </c>
      <c r="E62" s="182"/>
      <c r="F62" s="65">
        <v>2240.64</v>
      </c>
    </row>
    <row r="63" spans="1:9" ht="25.5" customHeight="1" x14ac:dyDescent="0.25">
      <c r="A63" s="71"/>
      <c r="B63" s="63" t="s">
        <v>21</v>
      </c>
      <c r="C63" s="64" t="s">
        <v>44</v>
      </c>
      <c r="D63" s="171">
        <v>1.5</v>
      </c>
      <c r="E63" s="172"/>
      <c r="F63" s="65">
        <v>11526.71</v>
      </c>
      <c r="I63" s="10"/>
    </row>
    <row r="64" spans="1:9" ht="25.5" customHeight="1" x14ac:dyDescent="0.25">
      <c r="A64" s="71"/>
      <c r="B64" s="67" t="s">
        <v>15</v>
      </c>
      <c r="C64" s="68" t="s">
        <v>43</v>
      </c>
      <c r="D64" s="145">
        <v>18233.18</v>
      </c>
      <c r="E64" s="146"/>
      <c r="F64" s="65">
        <f>D64*2.25</f>
        <v>41024.654999999999</v>
      </c>
      <c r="I64" s="10"/>
    </row>
    <row r="65" spans="1:9" ht="24" customHeight="1" x14ac:dyDescent="0.25">
      <c r="A65" s="71"/>
      <c r="B65" s="63" t="s">
        <v>46</v>
      </c>
      <c r="C65" s="64" t="s">
        <v>43</v>
      </c>
      <c r="D65" s="171">
        <v>18233.18</v>
      </c>
      <c r="E65" s="172"/>
      <c r="F65" s="65">
        <f>D65*1.9</f>
        <v>34643.042000000001</v>
      </c>
      <c r="I65" s="10"/>
    </row>
    <row r="66" spans="1:9" ht="33.75" customHeight="1" thickBot="1" x14ac:dyDescent="0.3">
      <c r="A66" s="73"/>
      <c r="B66" s="139" t="s">
        <v>47</v>
      </c>
      <c r="C66" s="95" t="s">
        <v>43</v>
      </c>
      <c r="D66" s="167">
        <v>18233.18</v>
      </c>
      <c r="E66" s="168"/>
      <c r="F66" s="74">
        <f>D66*2.4</f>
        <v>43759.631999999998</v>
      </c>
    </row>
    <row r="67" spans="1:9" ht="16.5" customHeight="1" thickBot="1" x14ac:dyDescent="0.3">
      <c r="A67" s="137"/>
      <c r="B67" s="219" t="s">
        <v>32</v>
      </c>
      <c r="C67" s="220"/>
      <c r="D67" s="220"/>
      <c r="E67" s="221"/>
      <c r="F67" s="138">
        <f>SUM(F57:F66)</f>
        <v>228438.49900000001</v>
      </c>
    </row>
    <row r="68" spans="1:9" ht="16.5" customHeight="1" thickBot="1" x14ac:dyDescent="0.3">
      <c r="A68" s="201" t="s">
        <v>52</v>
      </c>
      <c r="B68" s="202"/>
      <c r="C68" s="202"/>
      <c r="D68" s="202"/>
      <c r="E68" s="202"/>
      <c r="F68" s="202"/>
    </row>
    <row r="69" spans="1:9" ht="17.25" customHeight="1" x14ac:dyDescent="0.25">
      <c r="A69" s="69"/>
      <c r="B69" s="49" t="s">
        <v>77</v>
      </c>
      <c r="C69" s="50"/>
      <c r="D69" s="176"/>
      <c r="E69" s="177"/>
      <c r="F69" s="94">
        <v>9461.76</v>
      </c>
    </row>
    <row r="70" spans="1:9" ht="19.5" customHeight="1" x14ac:dyDescent="0.25">
      <c r="A70" s="70"/>
      <c r="B70" s="48" t="s">
        <v>74</v>
      </c>
      <c r="C70" s="47"/>
      <c r="D70" s="165"/>
      <c r="E70" s="166"/>
      <c r="F70" s="38">
        <v>32359.32</v>
      </c>
    </row>
    <row r="71" spans="1:9" ht="28.5" customHeight="1" x14ac:dyDescent="0.25">
      <c r="A71" s="70"/>
      <c r="B71" s="48" t="s">
        <v>75</v>
      </c>
      <c r="C71" s="46"/>
      <c r="D71" s="165"/>
      <c r="E71" s="166"/>
      <c r="F71" s="38">
        <v>12508</v>
      </c>
    </row>
    <row r="72" spans="1:9" ht="15" customHeight="1" x14ac:dyDescent="0.25">
      <c r="A72" s="70"/>
      <c r="B72" s="48" t="s">
        <v>66</v>
      </c>
      <c r="C72" s="46" t="s">
        <v>42</v>
      </c>
      <c r="D72" s="165">
        <v>8</v>
      </c>
      <c r="E72" s="166"/>
      <c r="F72" s="38">
        <v>1840</v>
      </c>
    </row>
    <row r="73" spans="1:9" ht="25.5" customHeight="1" x14ac:dyDescent="0.25">
      <c r="A73" s="71"/>
      <c r="B73" s="75" t="s">
        <v>15</v>
      </c>
      <c r="C73" s="68" t="s">
        <v>43</v>
      </c>
      <c r="D73" s="145">
        <v>18233.18</v>
      </c>
      <c r="E73" s="146"/>
      <c r="F73" s="65">
        <f>D73*2.25</f>
        <v>41024.654999999999</v>
      </c>
    </row>
    <row r="74" spans="1:9" ht="28.5" customHeight="1" x14ac:dyDescent="0.25">
      <c r="A74" s="66"/>
      <c r="B74" s="76" t="s">
        <v>21</v>
      </c>
      <c r="C74" s="64" t="s">
        <v>44</v>
      </c>
      <c r="D74" s="171">
        <v>1.5</v>
      </c>
      <c r="E74" s="172"/>
      <c r="F74" s="65">
        <v>11526.71</v>
      </c>
    </row>
    <row r="75" spans="1:9" ht="30" customHeight="1" x14ac:dyDescent="0.25">
      <c r="A75" s="66"/>
      <c r="B75" s="63" t="s">
        <v>46</v>
      </c>
      <c r="C75" s="64" t="s">
        <v>43</v>
      </c>
      <c r="D75" s="171">
        <v>18233.18</v>
      </c>
      <c r="E75" s="172"/>
      <c r="F75" s="65">
        <f>D75*1.9</f>
        <v>34643.042000000001</v>
      </c>
    </row>
    <row r="76" spans="1:9" ht="27" customHeight="1" x14ac:dyDescent="0.25">
      <c r="A76" s="66"/>
      <c r="B76" s="63" t="s">
        <v>47</v>
      </c>
      <c r="C76" s="64" t="s">
        <v>43</v>
      </c>
      <c r="D76" s="171">
        <v>18233.18</v>
      </c>
      <c r="E76" s="172"/>
      <c r="F76" s="65">
        <f>D76*2.4</f>
        <v>43759.631999999998</v>
      </c>
    </row>
    <row r="77" spans="1:9" ht="16.5" customHeight="1" thickBot="1" x14ac:dyDescent="0.3">
      <c r="A77" s="20"/>
      <c r="B77" s="178" t="s">
        <v>32</v>
      </c>
      <c r="C77" s="179"/>
      <c r="D77" s="179"/>
      <c r="E77" s="180"/>
      <c r="F77" s="21">
        <f>SUM(F69:F76)</f>
        <v>187123.11900000001</v>
      </c>
    </row>
    <row r="78" spans="1:9" ht="16.5" customHeight="1" thickBot="1" x14ac:dyDescent="0.3">
      <c r="A78" s="223" t="s">
        <v>53</v>
      </c>
      <c r="B78" s="224"/>
      <c r="C78" s="224"/>
      <c r="D78" s="224"/>
      <c r="E78" s="224"/>
      <c r="F78" s="225"/>
    </row>
    <row r="79" spans="1:9" ht="20.25" customHeight="1" x14ac:dyDescent="0.25">
      <c r="A79" s="58"/>
      <c r="B79" s="49" t="s">
        <v>77</v>
      </c>
      <c r="C79" s="50"/>
      <c r="D79" s="176"/>
      <c r="E79" s="177"/>
      <c r="F79" s="94">
        <v>2401.41</v>
      </c>
    </row>
    <row r="80" spans="1:9" ht="19.5" customHeight="1" x14ac:dyDescent="0.25">
      <c r="A80" s="59"/>
      <c r="B80" s="48" t="s">
        <v>74</v>
      </c>
      <c r="C80" s="47"/>
      <c r="D80" s="165"/>
      <c r="E80" s="166"/>
      <c r="F80" s="38">
        <v>41115.379999999997</v>
      </c>
    </row>
    <row r="81" spans="1:12" ht="27.75" customHeight="1" x14ac:dyDescent="0.25">
      <c r="A81" s="60"/>
      <c r="B81" s="48" t="s">
        <v>75</v>
      </c>
      <c r="C81" s="46"/>
      <c r="D81" s="165"/>
      <c r="E81" s="166"/>
      <c r="F81" s="38">
        <v>15448</v>
      </c>
    </row>
    <row r="82" spans="1:12" ht="25.5" customHeight="1" x14ac:dyDescent="0.25">
      <c r="A82" s="61"/>
      <c r="B82" s="48" t="s">
        <v>67</v>
      </c>
      <c r="C82" s="46" t="s">
        <v>42</v>
      </c>
      <c r="D82" s="165">
        <v>6</v>
      </c>
      <c r="E82" s="166"/>
      <c r="F82" s="38">
        <v>1380</v>
      </c>
    </row>
    <row r="83" spans="1:12" ht="24" customHeight="1" x14ac:dyDescent="0.25">
      <c r="A83" s="66"/>
      <c r="B83" s="80" t="s">
        <v>15</v>
      </c>
      <c r="C83" s="68" t="s">
        <v>43</v>
      </c>
      <c r="D83" s="145">
        <v>18233.18</v>
      </c>
      <c r="E83" s="146"/>
      <c r="F83" s="65">
        <f>D83*2.25</f>
        <v>41024.654999999999</v>
      </c>
    </row>
    <row r="84" spans="1:12" ht="30.75" customHeight="1" x14ac:dyDescent="0.25">
      <c r="A84" s="66"/>
      <c r="B84" s="63" t="s">
        <v>21</v>
      </c>
      <c r="C84" s="64" t="s">
        <v>44</v>
      </c>
      <c r="D84" s="171">
        <v>1.5</v>
      </c>
      <c r="E84" s="172"/>
      <c r="F84" s="65">
        <v>9513.6200000000008</v>
      </c>
    </row>
    <row r="85" spans="1:12" ht="30.75" customHeight="1" x14ac:dyDescent="0.25">
      <c r="A85" s="66"/>
      <c r="B85" s="63" t="s">
        <v>46</v>
      </c>
      <c r="C85" s="64" t="s">
        <v>43</v>
      </c>
      <c r="D85" s="171">
        <v>18233.18</v>
      </c>
      <c r="E85" s="172"/>
      <c r="F85" s="65">
        <f>D85*1.9</f>
        <v>34643.042000000001</v>
      </c>
    </row>
    <row r="86" spans="1:12" ht="27.75" customHeight="1" x14ac:dyDescent="0.25">
      <c r="A86" s="66"/>
      <c r="B86" s="63" t="s">
        <v>47</v>
      </c>
      <c r="C86" s="64" t="s">
        <v>43</v>
      </c>
      <c r="D86" s="171">
        <v>18233.18</v>
      </c>
      <c r="E86" s="172"/>
      <c r="F86" s="65">
        <f>D86*2.4</f>
        <v>43759.631999999998</v>
      </c>
    </row>
    <row r="87" spans="1:12" ht="43.5" customHeight="1" x14ac:dyDescent="0.25">
      <c r="A87" s="66"/>
      <c r="B87" s="63" t="s">
        <v>54</v>
      </c>
      <c r="C87" s="64" t="s">
        <v>42</v>
      </c>
      <c r="D87" s="171">
        <v>1</v>
      </c>
      <c r="E87" s="172"/>
      <c r="F87" s="65">
        <v>22700</v>
      </c>
    </row>
    <row r="88" spans="1:12" ht="16.5" customHeight="1" thickBot="1" x14ac:dyDescent="0.3">
      <c r="A88" s="20"/>
      <c r="B88" s="178" t="s">
        <v>32</v>
      </c>
      <c r="C88" s="179"/>
      <c r="D88" s="179"/>
      <c r="E88" s="180"/>
      <c r="F88" s="21">
        <f>SUM(F79:F87)</f>
        <v>211985.739</v>
      </c>
    </row>
    <row r="89" spans="1:12" ht="16.5" customHeight="1" thickBot="1" x14ac:dyDescent="0.3">
      <c r="A89" s="212" t="s">
        <v>55</v>
      </c>
      <c r="B89" s="213"/>
      <c r="C89" s="213"/>
      <c r="D89" s="213"/>
      <c r="E89" s="214"/>
      <c r="F89" s="214"/>
    </row>
    <row r="90" spans="1:12" ht="17.25" customHeight="1" x14ac:dyDescent="0.25">
      <c r="A90" s="69"/>
      <c r="B90" s="49" t="s">
        <v>77</v>
      </c>
      <c r="C90" s="50"/>
      <c r="D90" s="176"/>
      <c r="E90" s="177"/>
      <c r="F90" s="94">
        <v>22650.85</v>
      </c>
    </row>
    <row r="91" spans="1:12" ht="13.5" customHeight="1" x14ac:dyDescent="0.25">
      <c r="A91" s="70"/>
      <c r="B91" s="48" t="s">
        <v>74</v>
      </c>
      <c r="C91" s="47"/>
      <c r="D91" s="165"/>
      <c r="E91" s="166"/>
      <c r="F91" s="38">
        <v>23139.279999999999</v>
      </c>
    </row>
    <row r="92" spans="1:12" ht="30" customHeight="1" x14ac:dyDescent="0.25">
      <c r="A92" s="70"/>
      <c r="B92" s="48" t="s">
        <v>76</v>
      </c>
      <c r="C92" s="47"/>
      <c r="D92" s="136"/>
      <c r="E92" s="82"/>
      <c r="F92" s="38">
        <v>5581.62</v>
      </c>
    </row>
    <row r="93" spans="1:12" ht="27" customHeight="1" x14ac:dyDescent="0.25">
      <c r="A93" s="70"/>
      <c r="B93" s="48" t="s">
        <v>75</v>
      </c>
      <c r="C93" s="46"/>
      <c r="D93" s="165"/>
      <c r="E93" s="166"/>
      <c r="F93" s="38">
        <v>12508</v>
      </c>
    </row>
    <row r="94" spans="1:12" ht="16.5" customHeight="1" x14ac:dyDescent="0.25">
      <c r="A94" s="77"/>
      <c r="B94" s="48" t="s">
        <v>65</v>
      </c>
      <c r="C94" s="46" t="s">
        <v>42</v>
      </c>
      <c r="D94" s="165">
        <v>12</v>
      </c>
      <c r="E94" s="166"/>
      <c r="F94" s="97">
        <v>2760</v>
      </c>
      <c r="H94" s="10"/>
      <c r="I94" s="96"/>
      <c r="J94" s="96"/>
      <c r="K94" s="10"/>
      <c r="L94" s="10"/>
    </row>
    <row r="95" spans="1:12" ht="25.5" customHeight="1" x14ac:dyDescent="0.25">
      <c r="A95" s="71"/>
      <c r="B95" s="80" t="s">
        <v>15</v>
      </c>
      <c r="C95" s="68" t="s">
        <v>43</v>
      </c>
      <c r="D95" s="145">
        <f>D83</f>
        <v>18233.18</v>
      </c>
      <c r="E95" s="146"/>
      <c r="F95" s="65">
        <f>D95*2.25</f>
        <v>41024.654999999999</v>
      </c>
      <c r="H95" s="10"/>
      <c r="I95" s="96"/>
      <c r="J95" s="96"/>
      <c r="K95" s="10"/>
      <c r="L95" s="10"/>
    </row>
    <row r="96" spans="1:12" ht="25.5" customHeight="1" x14ac:dyDescent="0.25">
      <c r="A96" s="71"/>
      <c r="B96" s="63" t="s">
        <v>46</v>
      </c>
      <c r="C96" s="64" t="s">
        <v>43</v>
      </c>
      <c r="D96" s="171">
        <v>18233.18</v>
      </c>
      <c r="E96" s="172"/>
      <c r="F96" s="65">
        <f>D96*1.9</f>
        <v>34643.042000000001</v>
      </c>
      <c r="H96" s="10"/>
      <c r="I96" s="96"/>
      <c r="J96" s="96"/>
      <c r="K96" s="10"/>
      <c r="L96" s="10"/>
    </row>
    <row r="97" spans="1:12" ht="30" customHeight="1" x14ac:dyDescent="0.25">
      <c r="A97" s="71"/>
      <c r="B97" s="63" t="s">
        <v>47</v>
      </c>
      <c r="C97" s="64" t="s">
        <v>43</v>
      </c>
      <c r="D97" s="171">
        <v>18233.18</v>
      </c>
      <c r="E97" s="172"/>
      <c r="F97" s="65">
        <f>D97*2.4</f>
        <v>43759.631999999998</v>
      </c>
      <c r="H97" s="10"/>
      <c r="I97" s="96"/>
      <c r="J97" s="96"/>
      <c r="K97" s="10"/>
      <c r="L97" s="10"/>
    </row>
    <row r="98" spans="1:12" ht="27" customHeight="1" x14ac:dyDescent="0.25">
      <c r="A98" s="71"/>
      <c r="B98" s="63" t="s">
        <v>21</v>
      </c>
      <c r="C98" s="64" t="s">
        <v>44</v>
      </c>
      <c r="D98" s="171">
        <v>1.5</v>
      </c>
      <c r="E98" s="172"/>
      <c r="F98" s="65">
        <f>F84</f>
        <v>9513.6200000000008</v>
      </c>
      <c r="H98" s="10"/>
      <c r="I98" s="96"/>
      <c r="J98" s="96"/>
      <c r="K98" s="10"/>
      <c r="L98" s="10"/>
    </row>
    <row r="99" spans="1:12" ht="16.5" customHeight="1" thickBot="1" x14ac:dyDescent="0.3">
      <c r="A99" s="11"/>
      <c r="B99" s="178" t="s">
        <v>32</v>
      </c>
      <c r="C99" s="179"/>
      <c r="D99" s="179"/>
      <c r="E99" s="180"/>
      <c r="F99" s="21">
        <f>SUM(F90:F98)</f>
        <v>195580.69899999996</v>
      </c>
      <c r="H99" s="10"/>
      <c r="I99" s="96"/>
      <c r="J99" s="96"/>
      <c r="K99" s="10"/>
      <c r="L99" s="10"/>
    </row>
    <row r="100" spans="1:12" ht="24.75" customHeight="1" thickBot="1" x14ac:dyDescent="0.3">
      <c r="A100" s="201" t="s">
        <v>56</v>
      </c>
      <c r="B100" s="202"/>
      <c r="C100" s="202"/>
      <c r="D100" s="202"/>
      <c r="E100" s="202"/>
      <c r="F100" s="202"/>
      <c r="H100" s="10"/>
      <c r="I100" s="96"/>
      <c r="J100" s="96"/>
      <c r="K100" s="10"/>
      <c r="L100" s="10"/>
    </row>
    <row r="101" spans="1:12" ht="20.25" customHeight="1" x14ac:dyDescent="0.25">
      <c r="A101" s="69"/>
      <c r="B101" s="49" t="s">
        <v>77</v>
      </c>
      <c r="C101" s="50"/>
      <c r="D101" s="176"/>
      <c r="E101" s="177"/>
      <c r="F101" s="55">
        <v>24270.53</v>
      </c>
      <c r="H101" s="10"/>
      <c r="I101" s="96"/>
      <c r="J101" s="96"/>
      <c r="K101" s="10"/>
      <c r="L101" s="10"/>
    </row>
    <row r="102" spans="1:12" ht="17.25" customHeight="1" x14ac:dyDescent="0.25">
      <c r="A102" s="70"/>
      <c r="B102" s="48" t="s">
        <v>74</v>
      </c>
      <c r="C102" s="47"/>
      <c r="D102" s="165"/>
      <c r="E102" s="166"/>
      <c r="F102" s="56">
        <v>55245.56</v>
      </c>
      <c r="H102" s="10"/>
      <c r="I102" s="96"/>
      <c r="J102" s="96"/>
      <c r="K102" s="10"/>
      <c r="L102" s="10"/>
    </row>
    <row r="103" spans="1:12" ht="27" customHeight="1" x14ac:dyDescent="0.25">
      <c r="A103" s="70"/>
      <c r="B103" s="48" t="s">
        <v>76</v>
      </c>
      <c r="C103" s="47"/>
      <c r="D103" s="136"/>
      <c r="E103" s="82"/>
      <c r="F103" s="56">
        <v>1543.4</v>
      </c>
      <c r="H103" s="10"/>
      <c r="I103" s="96"/>
      <c r="J103" s="96"/>
      <c r="K103" s="10"/>
      <c r="L103" s="10"/>
    </row>
    <row r="104" spans="1:12" ht="28.5" customHeight="1" x14ac:dyDescent="0.25">
      <c r="A104" s="70"/>
      <c r="B104" s="48" t="s">
        <v>75</v>
      </c>
      <c r="C104" s="46"/>
      <c r="D104" s="165"/>
      <c r="E104" s="166"/>
      <c r="F104" s="56">
        <v>61702.6</v>
      </c>
      <c r="H104" s="10"/>
      <c r="I104" s="96"/>
      <c r="J104" s="96"/>
      <c r="K104" s="10"/>
      <c r="L104" s="10"/>
    </row>
    <row r="105" spans="1:12" ht="18" customHeight="1" x14ac:dyDescent="0.25">
      <c r="A105" s="77"/>
      <c r="B105" s="48" t="s">
        <v>65</v>
      </c>
      <c r="C105" s="46" t="s">
        <v>42</v>
      </c>
      <c r="D105" s="165">
        <v>5</v>
      </c>
      <c r="E105" s="166"/>
      <c r="F105" s="97">
        <v>1150</v>
      </c>
      <c r="I105" s="10"/>
      <c r="J105" s="10"/>
      <c r="K105" s="10"/>
      <c r="L105" s="10"/>
    </row>
    <row r="106" spans="1:12" ht="24.75" customHeight="1" x14ac:dyDescent="0.25">
      <c r="A106" s="71"/>
      <c r="B106" s="80" t="s">
        <v>15</v>
      </c>
      <c r="C106" s="68" t="s">
        <v>43</v>
      </c>
      <c r="D106" s="145">
        <f>D95</f>
        <v>18233.18</v>
      </c>
      <c r="E106" s="146"/>
      <c r="F106" s="65">
        <f>D106*2.25</f>
        <v>41024.654999999999</v>
      </c>
    </row>
    <row r="107" spans="1:12" ht="25.5" customHeight="1" x14ac:dyDescent="0.25">
      <c r="A107" s="66"/>
      <c r="B107" s="63" t="s">
        <v>21</v>
      </c>
      <c r="C107" s="64" t="s">
        <v>44</v>
      </c>
      <c r="D107" s="171">
        <v>1.5</v>
      </c>
      <c r="E107" s="172"/>
      <c r="F107" s="65">
        <f>F98</f>
        <v>9513.6200000000008</v>
      </c>
    </row>
    <row r="108" spans="1:12" ht="25.5" customHeight="1" x14ac:dyDescent="0.25">
      <c r="A108" s="66"/>
      <c r="B108" s="63" t="s">
        <v>46</v>
      </c>
      <c r="C108" s="64" t="s">
        <v>43</v>
      </c>
      <c r="D108" s="171">
        <v>18233.18</v>
      </c>
      <c r="E108" s="172"/>
      <c r="F108" s="65">
        <f>D108*1.9</f>
        <v>34643.042000000001</v>
      </c>
    </row>
    <row r="109" spans="1:12" ht="28.5" customHeight="1" x14ac:dyDescent="0.25">
      <c r="A109" s="66"/>
      <c r="B109" s="63" t="s">
        <v>47</v>
      </c>
      <c r="C109" s="64" t="s">
        <v>43</v>
      </c>
      <c r="D109" s="171">
        <v>18233.18</v>
      </c>
      <c r="E109" s="172"/>
      <c r="F109" s="65">
        <f>D109*2.4</f>
        <v>43759.631999999998</v>
      </c>
    </row>
    <row r="110" spans="1:12" ht="24.75" customHeight="1" x14ac:dyDescent="0.25">
      <c r="A110" s="66"/>
      <c r="B110" s="63" t="s">
        <v>18</v>
      </c>
      <c r="C110" s="64" t="s">
        <v>57</v>
      </c>
      <c r="D110" s="171">
        <v>6604</v>
      </c>
      <c r="E110" s="172"/>
      <c r="F110" s="65">
        <v>26151.84</v>
      </c>
    </row>
    <row r="111" spans="1:12" ht="15" customHeight="1" thickBot="1" x14ac:dyDescent="0.3">
      <c r="A111" s="20"/>
      <c r="B111" s="178" t="s">
        <v>32</v>
      </c>
      <c r="C111" s="179"/>
      <c r="D111" s="179"/>
      <c r="E111" s="180"/>
      <c r="F111" s="21">
        <f>SUM(F101:F110)</f>
        <v>299004.87900000002</v>
      </c>
    </row>
    <row r="112" spans="1:12" ht="22.5" customHeight="1" thickBot="1" x14ac:dyDescent="0.3">
      <c r="A112" s="147" t="s">
        <v>58</v>
      </c>
      <c r="B112" s="148"/>
      <c r="C112" s="148"/>
      <c r="D112" s="148"/>
      <c r="E112" s="148"/>
      <c r="F112" s="175"/>
      <c r="H112" s="10"/>
      <c r="I112" s="96"/>
      <c r="J112" s="96"/>
      <c r="K112" s="98"/>
    </row>
    <row r="113" spans="1:11" ht="20.25" customHeight="1" x14ac:dyDescent="0.25">
      <c r="A113" s="78"/>
      <c r="B113" s="49" t="s">
        <v>77</v>
      </c>
      <c r="C113" s="50"/>
      <c r="D113" s="176"/>
      <c r="E113" s="177"/>
      <c r="F113" s="55">
        <v>17539.3</v>
      </c>
      <c r="H113" s="10"/>
      <c r="I113" s="96"/>
      <c r="J113" s="96"/>
      <c r="K113" s="98"/>
    </row>
    <row r="114" spans="1:11" ht="18.75" customHeight="1" x14ac:dyDescent="0.25">
      <c r="A114" s="79"/>
      <c r="B114" s="48" t="s">
        <v>74</v>
      </c>
      <c r="C114" s="47"/>
      <c r="D114" s="165"/>
      <c r="E114" s="166"/>
      <c r="F114" s="56">
        <v>52948.11</v>
      </c>
      <c r="H114" s="10"/>
      <c r="I114" s="96"/>
      <c r="J114" s="96"/>
      <c r="K114" s="98"/>
    </row>
    <row r="115" spans="1:11" ht="25.5" customHeight="1" x14ac:dyDescent="0.25">
      <c r="A115" s="79"/>
      <c r="B115" s="48" t="s">
        <v>76</v>
      </c>
      <c r="C115" s="47"/>
      <c r="D115" s="136"/>
      <c r="E115" s="82"/>
      <c r="F115" s="56">
        <v>14587.94</v>
      </c>
      <c r="H115" s="10"/>
      <c r="I115" s="96"/>
      <c r="J115" s="96"/>
      <c r="K115" s="98"/>
    </row>
    <row r="116" spans="1:11" ht="27" customHeight="1" x14ac:dyDescent="0.25">
      <c r="A116" s="79"/>
      <c r="B116" s="48" t="s">
        <v>75</v>
      </c>
      <c r="C116" s="46"/>
      <c r="D116" s="165"/>
      <c r="E116" s="166"/>
      <c r="F116" s="56">
        <v>11206</v>
      </c>
      <c r="H116" s="10"/>
      <c r="I116" s="96"/>
      <c r="J116" s="96"/>
      <c r="K116" s="98"/>
    </row>
    <row r="117" spans="1:11" ht="21.75" customHeight="1" x14ac:dyDescent="0.25">
      <c r="A117" s="79"/>
      <c r="B117" s="48" t="s">
        <v>65</v>
      </c>
      <c r="C117" s="46" t="s">
        <v>42</v>
      </c>
      <c r="D117" s="165">
        <v>8</v>
      </c>
      <c r="E117" s="166"/>
      <c r="F117" s="56">
        <v>1840</v>
      </c>
    </row>
    <row r="118" spans="1:11" ht="24" customHeight="1" x14ac:dyDescent="0.25">
      <c r="A118" s="79"/>
      <c r="B118" s="63" t="s">
        <v>46</v>
      </c>
      <c r="C118" s="64" t="s">
        <v>43</v>
      </c>
      <c r="D118" s="171">
        <v>18233.18</v>
      </c>
      <c r="E118" s="172"/>
      <c r="F118" s="65">
        <f>D118*1.9</f>
        <v>34643.042000000001</v>
      </c>
    </row>
    <row r="119" spans="1:11" ht="25.5" customHeight="1" x14ac:dyDescent="0.25">
      <c r="A119" s="79"/>
      <c r="B119" s="63" t="s">
        <v>47</v>
      </c>
      <c r="C119" s="64" t="s">
        <v>43</v>
      </c>
      <c r="D119" s="171">
        <v>18233.18</v>
      </c>
      <c r="E119" s="172"/>
      <c r="F119" s="65">
        <f>D119*2.4</f>
        <v>43759.631999999998</v>
      </c>
    </row>
    <row r="120" spans="1:11" ht="27" customHeight="1" x14ac:dyDescent="0.25">
      <c r="A120" s="79"/>
      <c r="B120" s="80" t="s">
        <v>21</v>
      </c>
      <c r="C120" s="68" t="s">
        <v>44</v>
      </c>
      <c r="D120" s="145">
        <v>1.5</v>
      </c>
      <c r="E120" s="146"/>
      <c r="F120" s="81">
        <v>1526</v>
      </c>
    </row>
    <row r="121" spans="1:11" ht="30.75" customHeight="1" thickBot="1" x14ac:dyDescent="0.3">
      <c r="A121" s="83"/>
      <c r="B121" s="88" t="s">
        <v>15</v>
      </c>
      <c r="C121" s="84" t="s">
        <v>43</v>
      </c>
      <c r="D121" s="167">
        <v>18233.18</v>
      </c>
      <c r="E121" s="168"/>
      <c r="F121" s="74">
        <f>D121*2.25</f>
        <v>41024.654999999999</v>
      </c>
    </row>
    <row r="122" spans="1:11" ht="15" customHeight="1" thickBot="1" x14ac:dyDescent="0.3">
      <c r="A122" s="147" t="s">
        <v>27</v>
      </c>
      <c r="B122" s="148"/>
      <c r="C122" s="148"/>
      <c r="D122" s="148"/>
      <c r="E122" s="149"/>
      <c r="F122" s="57">
        <f>SUM(F113:F121)</f>
        <v>219074.67899999997</v>
      </c>
    </row>
    <row r="123" spans="1:11" ht="18.75" customHeight="1" thickBot="1" x14ac:dyDescent="0.3">
      <c r="A123" s="147" t="s">
        <v>59</v>
      </c>
      <c r="B123" s="148"/>
      <c r="C123" s="148"/>
      <c r="D123" s="148"/>
      <c r="E123" s="148"/>
      <c r="F123" s="175"/>
    </row>
    <row r="124" spans="1:11" ht="17.25" customHeight="1" x14ac:dyDescent="0.25">
      <c r="A124" s="85"/>
      <c r="B124" s="49" t="s">
        <v>77</v>
      </c>
      <c r="C124" s="50"/>
      <c r="D124" s="176"/>
      <c r="E124" s="177"/>
      <c r="F124" s="55">
        <v>1518.66</v>
      </c>
    </row>
    <row r="125" spans="1:11" ht="19.5" customHeight="1" x14ac:dyDescent="0.25">
      <c r="A125" s="86"/>
      <c r="B125" s="48" t="s">
        <v>74</v>
      </c>
      <c r="C125" s="47"/>
      <c r="D125" s="165"/>
      <c r="E125" s="166"/>
      <c r="F125" s="56">
        <v>29622.959999999999</v>
      </c>
    </row>
    <row r="126" spans="1:11" ht="26.25" customHeight="1" x14ac:dyDescent="0.25">
      <c r="A126" s="86"/>
      <c r="B126" s="48" t="s">
        <v>75</v>
      </c>
      <c r="C126" s="46"/>
      <c r="D126" s="165"/>
      <c r="E126" s="166"/>
      <c r="F126" s="56">
        <v>11206</v>
      </c>
    </row>
    <row r="127" spans="1:11" ht="19.5" customHeight="1" x14ac:dyDescent="0.25">
      <c r="A127" s="86"/>
      <c r="B127" s="48" t="s">
        <v>65</v>
      </c>
      <c r="C127" s="46" t="s">
        <v>42</v>
      </c>
      <c r="D127" s="165">
        <v>5</v>
      </c>
      <c r="E127" s="166"/>
      <c r="F127" s="56">
        <v>1150</v>
      </c>
    </row>
    <row r="128" spans="1:11" ht="25.5" customHeight="1" x14ac:dyDescent="0.25">
      <c r="A128" s="79"/>
      <c r="B128" s="80" t="s">
        <v>15</v>
      </c>
      <c r="C128" s="87" t="s">
        <v>43</v>
      </c>
      <c r="D128" s="171">
        <v>18233.18</v>
      </c>
      <c r="E128" s="172"/>
      <c r="F128" s="81">
        <f>D128*2.25</f>
        <v>41024.654999999999</v>
      </c>
    </row>
    <row r="129" spans="1:6" ht="28.5" customHeight="1" x14ac:dyDescent="0.25">
      <c r="A129" s="89"/>
      <c r="B129" s="63" t="s">
        <v>46</v>
      </c>
      <c r="C129" s="64" t="s">
        <v>43</v>
      </c>
      <c r="D129" s="171">
        <v>18233.18</v>
      </c>
      <c r="E129" s="172"/>
      <c r="F129" s="65">
        <f>D129*1.9</f>
        <v>34643.042000000001</v>
      </c>
    </row>
    <row r="130" spans="1:6" ht="29.25" customHeight="1" x14ac:dyDescent="0.25">
      <c r="A130" s="89"/>
      <c r="B130" s="63" t="s">
        <v>47</v>
      </c>
      <c r="C130" s="64" t="s">
        <v>43</v>
      </c>
      <c r="D130" s="173">
        <v>18233.18</v>
      </c>
      <c r="E130" s="173"/>
      <c r="F130" s="65">
        <f>D130*2.4</f>
        <v>43759.631999999998</v>
      </c>
    </row>
    <row r="131" spans="1:6" ht="27.75" customHeight="1" thickBot="1" x14ac:dyDescent="0.3">
      <c r="A131" s="83"/>
      <c r="B131" s="88" t="s">
        <v>21</v>
      </c>
      <c r="C131" s="110" t="s">
        <v>44</v>
      </c>
      <c r="D131" s="174">
        <v>1.5</v>
      </c>
      <c r="E131" s="174"/>
      <c r="F131" s="74">
        <v>1526</v>
      </c>
    </row>
    <row r="132" spans="1:6" ht="15" customHeight="1" thickBot="1" x14ac:dyDescent="0.3">
      <c r="A132" s="147" t="s">
        <v>27</v>
      </c>
      <c r="B132" s="148"/>
      <c r="C132" s="148"/>
      <c r="D132" s="148"/>
      <c r="E132" s="149"/>
      <c r="F132" s="57">
        <f>SUM(F124:F131)</f>
        <v>164450.94899999999</v>
      </c>
    </row>
    <row r="133" spans="1:6" ht="15" customHeight="1" thickBot="1" x14ac:dyDescent="0.3">
      <c r="A133" s="147" t="s">
        <v>60</v>
      </c>
      <c r="B133" s="148"/>
      <c r="C133" s="148"/>
      <c r="D133" s="148"/>
      <c r="E133" s="148"/>
      <c r="F133" s="175"/>
    </row>
    <row r="134" spans="1:6" ht="15" customHeight="1" x14ac:dyDescent="0.25">
      <c r="A134" s="78"/>
      <c r="B134" s="49" t="s">
        <v>77</v>
      </c>
      <c r="C134" s="50"/>
      <c r="D134" s="176"/>
      <c r="E134" s="177"/>
      <c r="F134" s="55">
        <v>897.61</v>
      </c>
    </row>
    <row r="135" spans="1:6" ht="15" customHeight="1" x14ac:dyDescent="0.25">
      <c r="A135" s="79"/>
      <c r="B135" s="48" t="s">
        <v>74</v>
      </c>
      <c r="C135" s="47"/>
      <c r="D135" s="165"/>
      <c r="E135" s="166"/>
      <c r="F135" s="56">
        <v>22012.17</v>
      </c>
    </row>
    <row r="136" spans="1:6" ht="23.25" customHeight="1" x14ac:dyDescent="0.25">
      <c r="A136" s="79"/>
      <c r="B136" s="48" t="s">
        <v>76</v>
      </c>
      <c r="C136" s="47"/>
      <c r="D136" s="136"/>
      <c r="E136" s="82"/>
      <c r="F136" s="56">
        <v>7682.65</v>
      </c>
    </row>
    <row r="137" spans="1:6" ht="27" customHeight="1" x14ac:dyDescent="0.25">
      <c r="A137" s="79"/>
      <c r="B137" s="48" t="s">
        <v>75</v>
      </c>
      <c r="C137" s="46"/>
      <c r="D137" s="165"/>
      <c r="E137" s="166"/>
      <c r="F137" s="56">
        <v>25035.94</v>
      </c>
    </row>
    <row r="138" spans="1:6" ht="18" customHeight="1" x14ac:dyDescent="0.25">
      <c r="A138" s="79"/>
      <c r="B138" s="48" t="s">
        <v>65</v>
      </c>
      <c r="C138" s="46" t="s">
        <v>42</v>
      </c>
      <c r="D138" s="165">
        <v>5</v>
      </c>
      <c r="E138" s="166"/>
      <c r="F138" s="56">
        <v>1150</v>
      </c>
    </row>
    <row r="139" spans="1:6" ht="30" customHeight="1" x14ac:dyDescent="0.25">
      <c r="A139" s="89"/>
      <c r="B139" s="80" t="s">
        <v>21</v>
      </c>
      <c r="C139" s="68" t="s">
        <v>44</v>
      </c>
      <c r="D139" s="145">
        <v>1.5</v>
      </c>
      <c r="E139" s="146"/>
      <c r="F139" s="90">
        <v>1526</v>
      </c>
    </row>
    <row r="140" spans="1:6" ht="30" customHeight="1" x14ac:dyDescent="0.25">
      <c r="A140" s="89"/>
      <c r="B140" s="63" t="s">
        <v>46</v>
      </c>
      <c r="C140" s="64" t="s">
        <v>43</v>
      </c>
      <c r="D140" s="171">
        <v>18233.18</v>
      </c>
      <c r="E140" s="172"/>
      <c r="F140" s="65">
        <f>D140*1.9</f>
        <v>34643.042000000001</v>
      </c>
    </row>
    <row r="141" spans="1:6" ht="31.5" customHeight="1" x14ac:dyDescent="0.25">
      <c r="A141" s="89"/>
      <c r="B141" s="63" t="s">
        <v>47</v>
      </c>
      <c r="C141" s="64" t="s">
        <v>43</v>
      </c>
      <c r="D141" s="171">
        <v>18233.18</v>
      </c>
      <c r="E141" s="172"/>
      <c r="F141" s="65">
        <f>D141*2.4</f>
        <v>43759.631999999998</v>
      </c>
    </row>
    <row r="142" spans="1:6" ht="26.25" customHeight="1" x14ac:dyDescent="0.25">
      <c r="A142" s="89"/>
      <c r="B142" s="80" t="s">
        <v>18</v>
      </c>
      <c r="C142" s="68" t="s">
        <v>61</v>
      </c>
      <c r="D142" s="145">
        <v>14</v>
      </c>
      <c r="E142" s="146"/>
      <c r="F142" s="91">
        <v>55.44</v>
      </c>
    </row>
    <row r="143" spans="1:6" ht="28.5" customHeight="1" thickBot="1" x14ac:dyDescent="0.3">
      <c r="A143" s="83"/>
      <c r="B143" s="101" t="s">
        <v>15</v>
      </c>
      <c r="C143" s="92" t="s">
        <v>43</v>
      </c>
      <c r="D143" s="167">
        <v>18233.18</v>
      </c>
      <c r="E143" s="168"/>
      <c r="F143" s="74">
        <f>D143*2.25</f>
        <v>41024.654999999999</v>
      </c>
    </row>
    <row r="144" spans="1:6" ht="15.75" thickBot="1" x14ac:dyDescent="0.3">
      <c r="A144" s="147" t="s">
        <v>27</v>
      </c>
      <c r="B144" s="148"/>
      <c r="C144" s="148"/>
      <c r="D144" s="148"/>
      <c r="E144" s="149"/>
      <c r="F144" s="57">
        <f>SUM(F134:F143)</f>
        <v>177787.139</v>
      </c>
    </row>
    <row r="145" spans="1:6" s="111" customFormat="1" ht="16.5" thickBot="1" x14ac:dyDescent="0.3">
      <c r="A145" s="9"/>
      <c r="B145" s="8"/>
      <c r="C145" s="8"/>
      <c r="D145" s="8"/>
      <c r="E145" s="8"/>
      <c r="F145" s="4"/>
    </row>
    <row r="146" spans="1:6" s="111" customFormat="1" ht="15.75" thickBot="1" x14ac:dyDescent="0.3">
      <c r="A146" s="115">
        <v>5</v>
      </c>
      <c r="B146" s="150" t="s">
        <v>68</v>
      </c>
      <c r="C146" s="150"/>
      <c r="D146" s="150"/>
      <c r="E146" s="150"/>
      <c r="F146" s="151"/>
    </row>
    <row r="147" spans="1:6" ht="25.5" x14ac:dyDescent="0.25">
      <c r="A147" s="112" t="s">
        <v>1</v>
      </c>
      <c r="B147" s="113" t="s">
        <v>22</v>
      </c>
      <c r="C147" s="113" t="s">
        <v>2</v>
      </c>
      <c r="D147" s="113" t="s">
        <v>4</v>
      </c>
      <c r="E147" s="113" t="s">
        <v>70</v>
      </c>
      <c r="F147" s="114" t="s">
        <v>3</v>
      </c>
    </row>
    <row r="148" spans="1:6" ht="38.25" x14ac:dyDescent="0.25">
      <c r="A148" s="100" t="s">
        <v>24</v>
      </c>
      <c r="B148" s="124">
        <v>204885.89</v>
      </c>
      <c r="C148" s="124">
        <v>2660370.4700000002</v>
      </c>
      <c r="D148" s="124">
        <v>2630544.12</v>
      </c>
      <c r="E148" s="124">
        <f>F22+F33+F43+F55+F67+F77+F88+F99+F111+F122+F132+F144</f>
        <v>2561551.6379999998</v>
      </c>
      <c r="F148" s="125">
        <f>B148+C148-D148</f>
        <v>234712.24000000022</v>
      </c>
    </row>
    <row r="149" spans="1:6" x14ac:dyDescent="0.25">
      <c r="A149" s="100" t="s">
        <v>9</v>
      </c>
      <c r="B149" s="124">
        <v>38936.980000000003</v>
      </c>
      <c r="C149" s="124">
        <v>591435.38</v>
      </c>
      <c r="D149" s="124">
        <v>579147.5</v>
      </c>
      <c r="E149" s="124">
        <v>591435.38</v>
      </c>
      <c r="F149" s="125">
        <f>B149+C149-D149</f>
        <v>51224.859999999986</v>
      </c>
    </row>
    <row r="150" spans="1:6" x14ac:dyDescent="0.25">
      <c r="A150" s="100" t="s">
        <v>20</v>
      </c>
      <c r="B150" s="124">
        <v>12291.37</v>
      </c>
      <c r="C150" s="124">
        <v>155365</v>
      </c>
      <c r="D150" s="124">
        <v>154085.04</v>
      </c>
      <c r="E150" s="124">
        <v>155365</v>
      </c>
      <c r="F150" s="125">
        <f>B150+C150-D150</f>
        <v>13571.329999999987</v>
      </c>
    </row>
    <row r="151" spans="1:6" x14ac:dyDescent="0.25">
      <c r="A151" s="100" t="s">
        <v>0</v>
      </c>
      <c r="B151" s="124">
        <v>30391.72</v>
      </c>
      <c r="C151" s="124"/>
      <c r="D151" s="124">
        <v>23272.28</v>
      </c>
      <c r="E151" s="124"/>
      <c r="F151" s="125">
        <f>B151+C151-D151</f>
        <v>7119.4400000000023</v>
      </c>
    </row>
    <row r="152" spans="1:6" s="111" customFormat="1" ht="25.5" x14ac:dyDescent="0.25">
      <c r="A152" s="100" t="s">
        <v>13</v>
      </c>
      <c r="B152" s="124">
        <v>63221.57</v>
      </c>
      <c r="C152" s="124">
        <v>841181.95</v>
      </c>
      <c r="D152" s="124">
        <v>829858.24</v>
      </c>
      <c r="E152" s="124">
        <v>841181.95</v>
      </c>
      <c r="F152" s="125">
        <f>B152+C152-D152</f>
        <v>74545.279999999912</v>
      </c>
    </row>
    <row r="153" spans="1:6" ht="15.75" thickBot="1" x14ac:dyDescent="0.3">
      <c r="A153" s="117" t="s">
        <v>69</v>
      </c>
      <c r="B153" s="120">
        <f>SUM(B148:B152)</f>
        <v>349727.53</v>
      </c>
      <c r="C153" s="120">
        <f>SUM(C148:C152)</f>
        <v>4248352.8</v>
      </c>
      <c r="D153" s="120">
        <f>SUM(D148:D152)</f>
        <v>4216907.18</v>
      </c>
      <c r="E153" s="120">
        <f>SUM(E148:E152)</f>
        <v>4149533.9679999994</v>
      </c>
      <c r="F153" s="121">
        <f>SUM(F148:F152)</f>
        <v>381173.15000000008</v>
      </c>
    </row>
    <row r="154" spans="1:6" ht="19.5" thickBot="1" x14ac:dyDescent="0.3">
      <c r="A154" s="3"/>
      <c r="B154" s="126"/>
      <c r="C154" s="126"/>
      <c r="D154" s="126"/>
      <c r="E154" s="126"/>
      <c r="F154" s="127"/>
    </row>
    <row r="155" spans="1:6" ht="15.75" thickBot="1" x14ac:dyDescent="0.3">
      <c r="A155" s="99">
        <v>6</v>
      </c>
      <c r="B155" s="152" t="s">
        <v>71</v>
      </c>
      <c r="C155" s="153"/>
      <c r="D155" s="153"/>
      <c r="E155" s="128"/>
      <c r="F155" s="129">
        <v>477332.53</v>
      </c>
    </row>
    <row r="156" spans="1:6" s="111" customFormat="1" ht="19.5" thickBot="1" x14ac:dyDescent="0.3">
      <c r="A156" s="3"/>
      <c r="B156" s="130"/>
      <c r="C156" s="131"/>
      <c r="D156" s="131"/>
      <c r="E156" s="131"/>
      <c r="F156" s="127"/>
    </row>
    <row r="157" spans="1:6" s="111" customFormat="1" ht="28.9" customHeight="1" thickBot="1" x14ac:dyDescent="0.3">
      <c r="A157" s="99">
        <v>7</v>
      </c>
      <c r="B157" s="154" t="s">
        <v>72</v>
      </c>
      <c r="C157" s="155"/>
      <c r="D157" s="155"/>
      <c r="E157" s="155"/>
      <c r="F157" s="156"/>
    </row>
    <row r="158" spans="1:6" ht="25.5" x14ac:dyDescent="0.25">
      <c r="A158" s="118" t="s">
        <v>1</v>
      </c>
      <c r="B158" s="132" t="s">
        <v>22</v>
      </c>
      <c r="C158" s="116" t="s">
        <v>2</v>
      </c>
      <c r="D158" s="163" t="s">
        <v>4</v>
      </c>
      <c r="E158" s="164"/>
      <c r="F158" s="133" t="s">
        <v>3</v>
      </c>
    </row>
    <row r="159" spans="1:6" x14ac:dyDescent="0.25">
      <c r="A159" s="100" t="s">
        <v>8</v>
      </c>
      <c r="B159" s="134">
        <v>305009.76</v>
      </c>
      <c r="C159" s="124">
        <v>2602841.0099999998</v>
      </c>
      <c r="D159" s="141">
        <v>2560420.2200000002</v>
      </c>
      <c r="E159" s="142"/>
      <c r="F159" s="125">
        <f t="shared" ref="F159:F165" si="0">B159+C159-D159</f>
        <v>347430.54999999935</v>
      </c>
    </row>
    <row r="160" spans="1:6" x14ac:dyDescent="0.25">
      <c r="A160" s="100" t="s">
        <v>10</v>
      </c>
      <c r="B160" s="134">
        <v>42262.85</v>
      </c>
      <c r="C160" s="124">
        <v>689091.52</v>
      </c>
      <c r="D160" s="141">
        <v>681062.82</v>
      </c>
      <c r="E160" s="142"/>
      <c r="F160" s="125">
        <f t="shared" si="0"/>
        <v>50291.550000000047</v>
      </c>
    </row>
    <row r="161" spans="1:6" x14ac:dyDescent="0.25">
      <c r="A161" s="100" t="s">
        <v>63</v>
      </c>
      <c r="B161" s="134"/>
      <c r="C161" s="124">
        <v>23846.62</v>
      </c>
      <c r="D161" s="141">
        <v>21879.47</v>
      </c>
      <c r="E161" s="142"/>
      <c r="F161" s="125">
        <f t="shared" si="0"/>
        <v>1967.1499999999978</v>
      </c>
    </row>
    <row r="162" spans="1:6" x14ac:dyDescent="0.25">
      <c r="A162" s="100" t="s">
        <v>16</v>
      </c>
      <c r="B162" s="134">
        <v>69046.210000000006</v>
      </c>
      <c r="C162" s="124">
        <v>1078462.3</v>
      </c>
      <c r="D162" s="141">
        <v>1078368.57</v>
      </c>
      <c r="E162" s="142"/>
      <c r="F162" s="125">
        <f t="shared" si="0"/>
        <v>69139.939999999944</v>
      </c>
    </row>
    <row r="163" spans="1:6" x14ac:dyDescent="0.25">
      <c r="A163" s="100" t="s">
        <v>17</v>
      </c>
      <c r="B163" s="134">
        <v>34956.379999999997</v>
      </c>
      <c r="C163" s="124">
        <v>563235.82999999996</v>
      </c>
      <c r="D163" s="141">
        <v>558738.02</v>
      </c>
      <c r="E163" s="142"/>
      <c r="F163" s="125">
        <f t="shared" si="0"/>
        <v>39454.189999999944</v>
      </c>
    </row>
    <row r="164" spans="1:6" x14ac:dyDescent="0.25">
      <c r="A164" s="100" t="s">
        <v>11</v>
      </c>
      <c r="B164" s="124">
        <v>31755.7</v>
      </c>
      <c r="C164" s="135"/>
      <c r="D164" s="141">
        <v>28690.77</v>
      </c>
      <c r="E164" s="142"/>
      <c r="F164" s="125">
        <f t="shared" si="0"/>
        <v>3064.9300000000003</v>
      </c>
    </row>
    <row r="165" spans="1:6" s="123" customFormat="1" ht="15.75" customHeight="1" x14ac:dyDescent="0.2">
      <c r="A165" s="100" t="s">
        <v>12</v>
      </c>
      <c r="B165" s="124">
        <v>16190.62</v>
      </c>
      <c r="C165" s="124">
        <v>211393.08</v>
      </c>
      <c r="D165" s="141">
        <v>210154.43</v>
      </c>
      <c r="E165" s="142"/>
      <c r="F165" s="125">
        <f t="shared" si="0"/>
        <v>17429.26999999999</v>
      </c>
    </row>
    <row r="166" spans="1:6" ht="15.75" thickBot="1" x14ac:dyDescent="0.3">
      <c r="A166" s="122" t="s">
        <v>69</v>
      </c>
      <c r="B166" s="119">
        <f>SUM(B159:B165)</f>
        <v>499221.52</v>
      </c>
      <c r="C166" s="120">
        <f>SUM(C159:C165)</f>
        <v>5168870.3600000003</v>
      </c>
      <c r="D166" s="143">
        <f>SUM(D159:D165)</f>
        <v>5139314.2999999989</v>
      </c>
      <c r="E166" s="144"/>
      <c r="F166" s="121">
        <f>SUM(F159:F165)</f>
        <v>528777.57999999926</v>
      </c>
    </row>
    <row r="167" spans="1:6" ht="15.75" thickBot="1" x14ac:dyDescent="0.3">
      <c r="A167" s="2"/>
    </row>
    <row r="168" spans="1:6" ht="30" x14ac:dyDescent="0.25">
      <c r="A168" s="16"/>
      <c r="B168" s="29" t="s">
        <v>62</v>
      </c>
      <c r="C168" s="28"/>
      <c r="D168" s="28"/>
      <c r="E168" s="105"/>
      <c r="F168" s="30">
        <f>F5+F7-F8</f>
        <v>952847.04000000097</v>
      </c>
    </row>
    <row r="169" spans="1:6" x14ac:dyDescent="0.25">
      <c r="A169" s="215"/>
      <c r="B169" s="217" t="s">
        <v>5</v>
      </c>
      <c r="C169" s="157" t="s">
        <v>73</v>
      </c>
      <c r="D169" s="158"/>
      <c r="E169" s="159"/>
      <c r="F169" s="210">
        <f>F6+F8-E153-F155-D166</f>
        <v>-314341.96799999848</v>
      </c>
    </row>
    <row r="170" spans="1:6" ht="15.75" thickBot="1" x14ac:dyDescent="0.3">
      <c r="A170" s="216"/>
      <c r="B170" s="218"/>
      <c r="C170" s="160"/>
      <c r="D170" s="161"/>
      <c r="E170" s="162"/>
      <c r="F170" s="211"/>
    </row>
    <row r="171" spans="1:6" x14ac:dyDescent="0.25">
      <c r="A171" s="2"/>
    </row>
    <row r="172" spans="1:6" x14ac:dyDescent="0.25">
      <c r="A172" s="1"/>
      <c r="B172" s="227"/>
      <c r="C172" s="106"/>
      <c r="D172" s="106"/>
      <c r="E172" s="226"/>
      <c r="F172" s="228"/>
    </row>
    <row r="173" spans="1:6" x14ac:dyDescent="0.25">
      <c r="B173" s="227"/>
      <c r="C173" s="140"/>
      <c r="D173" s="140"/>
      <c r="E173" s="140"/>
      <c r="F173" s="229"/>
    </row>
    <row r="174" spans="1:6" x14ac:dyDescent="0.25">
      <c r="B174" s="227"/>
      <c r="C174" s="106"/>
      <c r="D174" s="106"/>
      <c r="E174" s="226"/>
      <c r="F174" s="228"/>
    </row>
    <row r="175" spans="1:6" x14ac:dyDescent="0.25">
      <c r="B175" s="227"/>
      <c r="C175" s="140"/>
      <c r="D175" s="140"/>
      <c r="E175" s="140"/>
      <c r="F175" s="229"/>
    </row>
    <row r="176" spans="1:6" x14ac:dyDescent="0.25">
      <c r="B176" s="230"/>
      <c r="C176" s="107"/>
      <c r="D176" s="107"/>
      <c r="E176" s="222"/>
      <c r="F176" s="231"/>
    </row>
    <row r="177" spans="2:6" x14ac:dyDescent="0.25">
      <c r="B177" s="230"/>
      <c r="C177" s="232"/>
      <c r="D177" s="232"/>
      <c r="E177" s="232"/>
      <c r="F177" s="233"/>
    </row>
    <row r="178" spans="2:6" x14ac:dyDescent="0.25">
      <c r="B178" s="230"/>
      <c r="C178" s="107"/>
      <c r="D178" s="107"/>
      <c r="E178" s="222"/>
      <c r="F178" s="231"/>
    </row>
    <row r="179" spans="2:6" x14ac:dyDescent="0.25">
      <c r="B179" s="230"/>
      <c r="C179" s="232"/>
      <c r="D179" s="232"/>
      <c r="E179" s="232"/>
      <c r="F179" s="233"/>
    </row>
    <row r="180" spans="2:6" x14ac:dyDescent="0.25">
      <c r="B180" s="230"/>
      <c r="C180" s="107"/>
      <c r="D180" s="107"/>
      <c r="E180" s="222"/>
      <c r="F180" s="231"/>
    </row>
  </sheetData>
  <mergeCells count="159">
    <mergeCell ref="D138:E138"/>
    <mergeCell ref="E172:F172"/>
    <mergeCell ref="E174:F174"/>
    <mergeCell ref="E176:F176"/>
    <mergeCell ref="D163:E163"/>
    <mergeCell ref="D164:E164"/>
    <mergeCell ref="D165:E165"/>
    <mergeCell ref="D142:E142"/>
    <mergeCell ref="A144:E144"/>
    <mergeCell ref="B146:F146"/>
    <mergeCell ref="B155:D155"/>
    <mergeCell ref="D143:E143"/>
    <mergeCell ref="D139:E139"/>
    <mergeCell ref="D140:E140"/>
    <mergeCell ref="D141:E141"/>
    <mergeCell ref="E180:F180"/>
    <mergeCell ref="E178:F178"/>
    <mergeCell ref="D166:E166"/>
    <mergeCell ref="B157:F157"/>
    <mergeCell ref="C169:E170"/>
    <mergeCell ref="D158:E158"/>
    <mergeCell ref="D159:E159"/>
    <mergeCell ref="D160:E160"/>
    <mergeCell ref="D161:E161"/>
    <mergeCell ref="D162:E162"/>
    <mergeCell ref="D124:E124"/>
    <mergeCell ref="D118:E118"/>
    <mergeCell ref="D119:E119"/>
    <mergeCell ref="D120:E120"/>
    <mergeCell ref="D121:E121"/>
    <mergeCell ref="D116:E116"/>
    <mergeCell ref="D135:E135"/>
    <mergeCell ref="D137:E137"/>
    <mergeCell ref="D128:E128"/>
    <mergeCell ref="D127:E127"/>
    <mergeCell ref="D125:E125"/>
    <mergeCell ref="D126:E126"/>
    <mergeCell ref="D129:E129"/>
    <mergeCell ref="D130:E130"/>
    <mergeCell ref="D131:E131"/>
    <mergeCell ref="A132:E132"/>
    <mergeCell ref="A133:F133"/>
    <mergeCell ref="D134:E134"/>
    <mergeCell ref="D108:E108"/>
    <mergeCell ref="D109:E109"/>
    <mergeCell ref="B111:E111"/>
    <mergeCell ref="D113:E113"/>
    <mergeCell ref="D114:E114"/>
    <mergeCell ref="D110:E110"/>
    <mergeCell ref="A112:F112"/>
    <mergeCell ref="A122:E122"/>
    <mergeCell ref="A123:F123"/>
    <mergeCell ref="D117:E117"/>
    <mergeCell ref="D106:E106"/>
    <mergeCell ref="D105:E105"/>
    <mergeCell ref="D104:E104"/>
    <mergeCell ref="D96:E96"/>
    <mergeCell ref="D97:E97"/>
    <mergeCell ref="D98:E98"/>
    <mergeCell ref="D101:E101"/>
    <mergeCell ref="D102:E102"/>
    <mergeCell ref="D107:E107"/>
    <mergeCell ref="D82:E82"/>
    <mergeCell ref="D83:E83"/>
    <mergeCell ref="D75:E75"/>
    <mergeCell ref="B77:E77"/>
    <mergeCell ref="D79:E79"/>
    <mergeCell ref="D80:E80"/>
    <mergeCell ref="D81:E81"/>
    <mergeCell ref="D76:E76"/>
    <mergeCell ref="D95:E95"/>
    <mergeCell ref="D94:E94"/>
    <mergeCell ref="D84:E84"/>
    <mergeCell ref="D86:E86"/>
    <mergeCell ref="D87:E87"/>
    <mergeCell ref="B88:E88"/>
    <mergeCell ref="D90:E90"/>
    <mergeCell ref="D91:E91"/>
    <mergeCell ref="D93:E93"/>
    <mergeCell ref="D85:E85"/>
    <mergeCell ref="A78:F78"/>
    <mergeCell ref="D65:E65"/>
    <mergeCell ref="D61:E61"/>
    <mergeCell ref="D57:E57"/>
    <mergeCell ref="D58:E58"/>
    <mergeCell ref="D60:E60"/>
    <mergeCell ref="D72:E72"/>
    <mergeCell ref="D73:E73"/>
    <mergeCell ref="D74:E74"/>
    <mergeCell ref="D66:E66"/>
    <mergeCell ref="B67:E67"/>
    <mergeCell ref="D69:E69"/>
    <mergeCell ref="D70:E70"/>
    <mergeCell ref="D71:E71"/>
    <mergeCell ref="A68:F68"/>
    <mergeCell ref="B55:E55"/>
    <mergeCell ref="D50:E50"/>
    <mergeCell ref="D51:E51"/>
    <mergeCell ref="D52:E52"/>
    <mergeCell ref="D53:E53"/>
    <mergeCell ref="D54:E54"/>
    <mergeCell ref="D62:E62"/>
    <mergeCell ref="D63:E63"/>
    <mergeCell ref="D64:E64"/>
    <mergeCell ref="D31:E31"/>
    <mergeCell ref="D32:E32"/>
    <mergeCell ref="B33:E33"/>
    <mergeCell ref="D35:E35"/>
    <mergeCell ref="D36:E36"/>
    <mergeCell ref="D37:E37"/>
    <mergeCell ref="D49:E49"/>
    <mergeCell ref="B43:E43"/>
    <mergeCell ref="D45:E45"/>
    <mergeCell ref="D46:E46"/>
    <mergeCell ref="D48:E48"/>
    <mergeCell ref="D38:E38"/>
    <mergeCell ref="D39:E39"/>
    <mergeCell ref="D40:E40"/>
    <mergeCell ref="D41:E41"/>
    <mergeCell ref="D42:E42"/>
    <mergeCell ref="A44:F44"/>
    <mergeCell ref="D3:F3"/>
    <mergeCell ref="A1:F1"/>
    <mergeCell ref="A2:F2"/>
    <mergeCell ref="B10:F10"/>
    <mergeCell ref="A3:B3"/>
    <mergeCell ref="B12:D12"/>
    <mergeCell ref="D16:E16"/>
    <mergeCell ref="D17:E17"/>
    <mergeCell ref="D18:E18"/>
    <mergeCell ref="B5:E5"/>
    <mergeCell ref="B6:E6"/>
    <mergeCell ref="B7:E7"/>
    <mergeCell ref="B8:E8"/>
    <mergeCell ref="D11:E11"/>
    <mergeCell ref="A89:F89"/>
    <mergeCell ref="A100:F100"/>
    <mergeCell ref="B99:E99"/>
    <mergeCell ref="A23:F23"/>
    <mergeCell ref="A4:B4"/>
    <mergeCell ref="D13:E13"/>
    <mergeCell ref="D14:E14"/>
    <mergeCell ref="D15:E15"/>
    <mergeCell ref="A169:A170"/>
    <mergeCell ref="B169:B170"/>
    <mergeCell ref="A34:F34"/>
    <mergeCell ref="F169:F170"/>
    <mergeCell ref="A56:F56"/>
    <mergeCell ref="D19:E19"/>
    <mergeCell ref="D27:E27"/>
    <mergeCell ref="D28:E28"/>
    <mergeCell ref="D29:E29"/>
    <mergeCell ref="D30:E30"/>
    <mergeCell ref="D20:E20"/>
    <mergeCell ref="D21:E21"/>
    <mergeCell ref="B22:E22"/>
    <mergeCell ref="D24:E24"/>
    <mergeCell ref="D25:E25"/>
    <mergeCell ref="D26:E26"/>
  </mergeCells>
  <phoneticPr fontId="0" type="noConversion"/>
  <pageMargins left="0.23622047244094491" right="0.23622047244094491" top="0.15748031496062992" bottom="0.15748031496062992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Сызранова 22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Office1</cp:lastModifiedBy>
  <cp:lastPrinted>2020-04-09T08:05:31Z</cp:lastPrinted>
  <dcterms:created xsi:type="dcterms:W3CDTF">2017-10-10T08:02:27Z</dcterms:created>
  <dcterms:modified xsi:type="dcterms:W3CDTF">2020-05-08T06:18:05Z</dcterms:modified>
</cp:coreProperties>
</file>